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335" windowWidth="19260" windowHeight="4380" activeTab="2"/>
  </bookViews>
  <sheets>
    <sheet name="Лесная формация" sheetId="3" r:id="rId1"/>
    <sheet name="Живой напочвенный покров" sheetId="4" r:id="rId2"/>
    <sheet name="Типы леса" sheetId="1" r:id="rId3"/>
  </sheets>
  <calcPr calcId="144525"/>
</workbook>
</file>

<file path=xl/calcChain.xml><?xml version="1.0" encoding="utf-8"?>
<calcChain xmlns="http://schemas.openxmlformats.org/spreadsheetml/2006/main">
  <c r="Q26" i="1" l="1"/>
  <c r="Q25" i="1"/>
  <c r="Q24" i="1"/>
  <c r="P26" i="1"/>
  <c r="P25" i="1"/>
  <c r="P24" i="1"/>
  <c r="P28" i="1"/>
  <c r="G26" i="1" s="1"/>
  <c r="G25" i="1" l="1"/>
  <c r="G24" i="1"/>
  <c r="F58" i="1"/>
  <c r="P58" i="1"/>
  <c r="Q56" i="1" s="1"/>
  <c r="G56" i="1"/>
  <c r="G54" i="1"/>
  <c r="G53" i="1"/>
  <c r="Q54" i="1"/>
  <c r="G55" i="1" l="1"/>
  <c r="Q55" i="1"/>
  <c r="G12" i="3"/>
  <c r="G11" i="3"/>
  <c r="G10" i="3"/>
  <c r="G9" i="3"/>
  <c r="G8" i="3"/>
  <c r="G7" i="3"/>
  <c r="G6" i="3"/>
  <c r="Q46" i="1"/>
  <c r="L58" i="1"/>
  <c r="J58" i="1"/>
  <c r="K58" i="1" s="1"/>
  <c r="H58" i="1"/>
  <c r="G58" i="1"/>
  <c r="D58" i="1"/>
  <c r="B58" i="1"/>
  <c r="C58" i="1" s="1"/>
  <c r="Q38" i="1"/>
  <c r="M49" i="1"/>
  <c r="M47" i="1"/>
  <c r="M39" i="1"/>
  <c r="K48" i="1"/>
  <c r="K42" i="1"/>
  <c r="K40" i="1"/>
  <c r="K38" i="1"/>
  <c r="I53" i="1"/>
  <c r="I51" i="1"/>
  <c r="I48" i="1"/>
  <c r="I46" i="1"/>
  <c r="I44" i="1"/>
  <c r="I41" i="1"/>
  <c r="I39" i="1"/>
  <c r="I37" i="1"/>
  <c r="I35" i="1"/>
  <c r="G47" i="1"/>
  <c r="G39" i="1"/>
  <c r="E49" i="1"/>
  <c r="E47" i="1"/>
  <c r="E42" i="1"/>
  <c r="E40" i="1"/>
  <c r="E38" i="1"/>
  <c r="E36" i="1"/>
  <c r="C45" i="1"/>
  <c r="C43" i="1"/>
  <c r="C41" i="1"/>
  <c r="C39" i="1"/>
  <c r="C37" i="1"/>
  <c r="C35" i="1"/>
  <c r="O40" i="1"/>
  <c r="O42" i="1"/>
  <c r="O47" i="1"/>
  <c r="O48" i="1"/>
  <c r="O49" i="1"/>
  <c r="O50" i="1"/>
  <c r="F24" i="4"/>
  <c r="F23" i="4"/>
  <c r="F22" i="4"/>
  <c r="F20" i="4"/>
  <c r="F19" i="4"/>
  <c r="F18" i="4"/>
  <c r="F17" i="4"/>
  <c r="F16" i="4"/>
  <c r="F15" i="4"/>
  <c r="F14" i="4"/>
  <c r="F12" i="4"/>
  <c r="F11" i="4"/>
  <c r="F10" i="4"/>
  <c r="F9" i="4"/>
  <c r="F8" i="4"/>
  <c r="F6" i="4"/>
  <c r="F5" i="4"/>
  <c r="F11" i="3"/>
  <c r="F10" i="3"/>
  <c r="F9" i="3"/>
  <c r="F8" i="3"/>
  <c r="F7" i="3"/>
  <c r="F6" i="3"/>
  <c r="F5" i="3"/>
  <c r="B25" i="4"/>
  <c r="G23" i="4" s="1"/>
  <c r="C21" i="4"/>
  <c r="G21" i="4" s="1"/>
  <c r="C13" i="4"/>
  <c r="C7" i="4"/>
  <c r="G7" i="4" s="1"/>
  <c r="C12" i="3"/>
  <c r="E5" i="3" s="1"/>
  <c r="B12" i="3"/>
  <c r="G5" i="3" s="1"/>
  <c r="M52" i="1" l="1"/>
  <c r="Q53" i="1"/>
  <c r="O51" i="1"/>
  <c r="Q34" i="1"/>
  <c r="Q42" i="1"/>
  <c r="Q50" i="1"/>
  <c r="Q36" i="1"/>
  <c r="Q40" i="1"/>
  <c r="Q44" i="1"/>
  <c r="Q48" i="1"/>
  <c r="Q52" i="1"/>
  <c r="N58" i="1"/>
  <c r="O58" i="1" s="1"/>
  <c r="G13" i="4"/>
  <c r="C34" i="1"/>
  <c r="C38" i="1"/>
  <c r="C42" i="1"/>
  <c r="C46" i="1"/>
  <c r="E39" i="1"/>
  <c r="E44" i="1"/>
  <c r="G38" i="1"/>
  <c r="G49" i="1"/>
  <c r="I38" i="1"/>
  <c r="I42" i="1"/>
  <c r="I47" i="1"/>
  <c r="I52" i="1"/>
  <c r="K39" i="1"/>
  <c r="K47" i="1"/>
  <c r="M44" i="1"/>
  <c r="M50" i="1"/>
  <c r="Q35" i="1"/>
  <c r="Q39" i="1"/>
  <c r="Q43" i="1"/>
  <c r="Q47" i="1"/>
  <c r="Q51" i="1"/>
  <c r="O39" i="1"/>
  <c r="C36" i="1"/>
  <c r="C40" i="1"/>
  <c r="C44" i="1"/>
  <c r="E37" i="1"/>
  <c r="E41" i="1"/>
  <c r="E48" i="1"/>
  <c r="G40" i="1"/>
  <c r="I36" i="1"/>
  <c r="I40" i="1"/>
  <c r="I45" i="1"/>
  <c r="I49" i="1"/>
  <c r="K37" i="1"/>
  <c r="K41" i="1"/>
  <c r="K49" i="1"/>
  <c r="M48" i="1"/>
  <c r="M53" i="1"/>
  <c r="Q37" i="1"/>
  <c r="Q41" i="1"/>
  <c r="Q45" i="1"/>
  <c r="Q49" i="1"/>
  <c r="O44" i="1"/>
  <c r="O38" i="1"/>
  <c r="M58" i="1"/>
  <c r="I58" i="1"/>
  <c r="E58" i="1"/>
  <c r="D7" i="4"/>
  <c r="D13" i="4"/>
  <c r="G6" i="4"/>
  <c r="G8" i="4"/>
  <c r="G10" i="4"/>
  <c r="G12" i="4"/>
  <c r="G14" i="4"/>
  <c r="G16" i="4"/>
  <c r="G18" i="4"/>
  <c r="G20" i="4"/>
  <c r="G22" i="4"/>
  <c r="G24" i="4"/>
  <c r="D5" i="4"/>
  <c r="D9" i="4"/>
  <c r="D11" i="4"/>
  <c r="D15" i="4"/>
  <c r="D17" i="4"/>
  <c r="D19" i="4"/>
  <c r="D21" i="4"/>
  <c r="D23" i="4"/>
  <c r="D6" i="4"/>
  <c r="D8" i="4"/>
  <c r="D10" i="4"/>
  <c r="D12" i="4"/>
  <c r="D14" i="4"/>
  <c r="D16" i="4"/>
  <c r="D18" i="4"/>
  <c r="D20" i="4"/>
  <c r="D22" i="4"/>
  <c r="D24" i="4"/>
  <c r="F7" i="4"/>
  <c r="F13" i="4"/>
  <c r="F21" i="4"/>
  <c r="G5" i="4"/>
  <c r="G9" i="4"/>
  <c r="G11" i="4"/>
  <c r="G15" i="4"/>
  <c r="G17" i="4"/>
  <c r="G19" i="4"/>
  <c r="E10" i="3"/>
  <c r="E6" i="3"/>
  <c r="D6" i="3"/>
  <c r="D8" i="3"/>
  <c r="D10" i="3"/>
  <c r="E12" i="3"/>
  <c r="E8" i="3"/>
  <c r="D5" i="3"/>
  <c r="D7" i="3"/>
  <c r="D9" i="3"/>
  <c r="D11" i="3"/>
  <c r="E11" i="3"/>
  <c r="E9" i="3"/>
  <c r="E7" i="3"/>
  <c r="C25" i="4"/>
  <c r="E13" i="4" s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4" i="1"/>
  <c r="L28" i="1"/>
  <c r="J28" i="1"/>
  <c r="H28" i="1"/>
  <c r="F28" i="1"/>
  <c r="D28" i="1"/>
  <c r="B28" i="1"/>
  <c r="Q58" i="1" l="1"/>
  <c r="E23" i="4"/>
  <c r="E19" i="4"/>
  <c r="E17" i="4"/>
  <c r="E15" i="4"/>
  <c r="E11" i="4"/>
  <c r="E9" i="4"/>
  <c r="E5" i="4"/>
  <c r="E6" i="4"/>
  <c r="E24" i="4"/>
  <c r="E22" i="4"/>
  <c r="E20" i="4"/>
  <c r="E18" i="4"/>
  <c r="E16" i="4"/>
  <c r="E14" i="4"/>
  <c r="E12" i="4"/>
  <c r="E10" i="4"/>
  <c r="E8" i="4"/>
  <c r="E21" i="4"/>
  <c r="E7" i="4"/>
  <c r="D25" i="4"/>
  <c r="D12" i="3"/>
  <c r="G25" i="4"/>
  <c r="N28" i="1"/>
  <c r="M22" i="1" l="1"/>
  <c r="G23" i="1"/>
  <c r="O18" i="1"/>
  <c r="K19" i="1"/>
  <c r="G19" i="1"/>
  <c r="E17" i="1"/>
  <c r="G17" i="1"/>
  <c r="E11" i="1"/>
  <c r="K11" i="1"/>
  <c r="G10" i="1"/>
  <c r="C11" i="1"/>
  <c r="M9" i="1"/>
  <c r="O9" i="1"/>
  <c r="G9" i="1"/>
  <c r="E7" i="1"/>
  <c r="K8" i="1"/>
  <c r="G8" i="1"/>
  <c r="G28" i="1"/>
  <c r="E6" i="1"/>
  <c r="I6" i="1"/>
  <c r="O28" i="1"/>
  <c r="Q16" i="1"/>
  <c r="Q8" i="1"/>
  <c r="E25" i="4"/>
  <c r="O17" i="1"/>
  <c r="M20" i="1"/>
  <c r="M18" i="1"/>
  <c r="M14" i="1"/>
  <c r="K17" i="1"/>
  <c r="K9" i="1"/>
  <c r="I21" i="1"/>
  <c r="I18" i="1"/>
  <c r="I15" i="1"/>
  <c r="I12" i="1"/>
  <c r="I10" i="1"/>
  <c r="I8" i="1"/>
  <c r="E19" i="1"/>
  <c r="E12" i="1"/>
  <c r="E9" i="1"/>
  <c r="C16" i="1"/>
  <c r="C14" i="1"/>
  <c r="C12" i="1"/>
  <c r="C9" i="1"/>
  <c r="C7" i="1"/>
  <c r="C5" i="1"/>
  <c r="E10" i="1"/>
  <c r="C13" i="1"/>
  <c r="C8" i="1"/>
  <c r="C4" i="1"/>
  <c r="O19" i="1"/>
  <c r="O14" i="1"/>
  <c r="M19" i="1"/>
  <c r="M17" i="1"/>
  <c r="K18" i="1"/>
  <c r="K10" i="1"/>
  <c r="I22" i="1"/>
  <c r="I19" i="1"/>
  <c r="I17" i="1"/>
  <c r="I14" i="1"/>
  <c r="I11" i="1"/>
  <c r="I9" i="1"/>
  <c r="I7" i="1"/>
  <c r="E14" i="1"/>
  <c r="E8" i="1"/>
  <c r="C15" i="1"/>
  <c r="C10" i="1"/>
  <c r="C6" i="1"/>
  <c r="Q7" i="1"/>
  <c r="Q11" i="1"/>
  <c r="Q15" i="1"/>
  <c r="Q19" i="1"/>
  <c r="Q23" i="1"/>
  <c r="I28" i="1"/>
  <c r="Q10" i="1"/>
  <c r="Q18" i="1"/>
  <c r="K28" i="1"/>
  <c r="Q28" i="1"/>
  <c r="Q6" i="1"/>
  <c r="Q12" i="1"/>
  <c r="Q20" i="1"/>
  <c r="Q4" i="1"/>
  <c r="Q5" i="1"/>
  <c r="Q9" i="1"/>
  <c r="Q13" i="1"/>
  <c r="Q17" i="1"/>
  <c r="Q21" i="1"/>
  <c r="M28" i="1"/>
  <c r="E28" i="1"/>
  <c r="Q14" i="1"/>
  <c r="Q22" i="1"/>
  <c r="C28" i="1"/>
</calcChain>
</file>

<file path=xl/sharedStrings.xml><?xml version="1.0" encoding="utf-8"?>
<sst xmlns="http://schemas.openxmlformats.org/spreadsheetml/2006/main" count="134" uniqueCount="63">
  <si>
    <t>С</t>
  </si>
  <si>
    <t>%</t>
  </si>
  <si>
    <t>Б</t>
  </si>
  <si>
    <t>Д</t>
  </si>
  <si>
    <t>Е</t>
  </si>
  <si>
    <t>Ос</t>
  </si>
  <si>
    <t>Общая</t>
  </si>
  <si>
    <t>Итого</t>
  </si>
  <si>
    <t>Лишайниковый</t>
  </si>
  <si>
    <t>Вересковый</t>
  </si>
  <si>
    <t>Брусничный</t>
  </si>
  <si>
    <t>Мшистый</t>
  </si>
  <si>
    <t>Орляковый</t>
  </si>
  <si>
    <t>Кисличный</t>
  </si>
  <si>
    <t>Черничный</t>
  </si>
  <si>
    <t>Приручейно-травяной</t>
  </si>
  <si>
    <t>Долгомошный</t>
  </si>
  <si>
    <t>Багульниковый</t>
  </si>
  <si>
    <t>Осоковый</t>
  </si>
  <si>
    <t>Осоково-сфагновый</t>
  </si>
  <si>
    <t>Сфагновый</t>
  </si>
  <si>
    <t>Снытевый</t>
  </si>
  <si>
    <t>Крапивный</t>
  </si>
  <si>
    <t>Папоротниковый</t>
  </si>
  <si>
    <t>Таволговый</t>
  </si>
  <si>
    <t>Осоково-травяной</t>
  </si>
  <si>
    <t>Болотно-папоротниковый</t>
  </si>
  <si>
    <t>Ивняковый</t>
  </si>
  <si>
    <t>Ол.ч</t>
  </si>
  <si>
    <t>Проч</t>
  </si>
  <si>
    <t>Типы леса</t>
  </si>
  <si>
    <t>Дубовые насаждения представлены на 95 % молодняками и средневозрастными лесными культурами</t>
  </si>
  <si>
    <t>Площадь по преобладающим породам, га</t>
  </si>
  <si>
    <t xml:space="preserve"> % площади репрезентативных участков от площади лесных земель</t>
  </si>
  <si>
    <t>Сосна</t>
  </si>
  <si>
    <t>Ель</t>
  </si>
  <si>
    <t>Дуб</t>
  </si>
  <si>
    <t>Береза</t>
  </si>
  <si>
    <t>Ольха черная</t>
  </si>
  <si>
    <t>Осина</t>
  </si>
  <si>
    <t>Прочие</t>
  </si>
  <si>
    <t>Лесная формация</t>
  </si>
  <si>
    <t>Тип живого напочвенного покрова</t>
  </si>
  <si>
    <t>% площади лесов по породам от общей площади лесных земель, га</t>
  </si>
  <si>
    <t>лесных земель, га</t>
  </si>
  <si>
    <t>репрезентативных участков, га</t>
  </si>
  <si>
    <t>% площади репрезентативных участков по породам от общей площади репрезентативных участков, га</t>
  </si>
  <si>
    <t xml:space="preserve"> % площади репрезентативных участков от площади лесных земель, га</t>
  </si>
  <si>
    <t xml:space="preserve"> % площади репрезентативных участков от площади своей лесной формации, га</t>
  </si>
  <si>
    <t>Площадь по типам живого напочвенного покрова, га</t>
  </si>
  <si>
    <t>репрезентативных участков на лесных землях, га</t>
  </si>
  <si>
    <t>% площади типов живого напочвенного покрова от общей площади лесных земель, га</t>
  </si>
  <si>
    <t>% площади репрезентативных участков по типам живого напочвенного покрова от общей площади репрезентативных участков</t>
  </si>
  <si>
    <t xml:space="preserve"> % площади репрезентативных участков от площади своего типа живого напочвенного покрова, га</t>
  </si>
  <si>
    <t>Распределение репрезентативных участков по типу живого напочвенного покрова</t>
  </si>
  <si>
    <t>нелесные земли</t>
  </si>
  <si>
    <t>Распределение репрезентативных участков по древостою (лесная формация)</t>
  </si>
  <si>
    <t>Луговиковый</t>
  </si>
  <si>
    <t>Прируслово-пойменный</t>
  </si>
  <si>
    <t>Злаково-пойменный</t>
  </si>
  <si>
    <t>Пойменный</t>
  </si>
  <si>
    <t>Распределение лесов по типам леса,  Столбцовский лесхоз ( га, %)</t>
  </si>
  <si>
    <t>Распределение репрезентативных участков по типам леса в  Столбцовском лесхозе ( га,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</si>
</sst>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164" fontId="0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 wrapText="1"/>
    </xf>
    <xf numFmtId="2" fontId="0" fillId="0" borderId="9" xfId="0" applyNumberFormat="1" applyBorder="1" applyAlignment="1">
      <alignment horizontal="center" vertical="top" wrapText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0" fontId="4" fillId="0" borderId="12" xfId="0" applyFont="1" applyBorder="1" applyAlignment="1">
      <alignment wrapText="1"/>
    </xf>
    <xf numFmtId="0" fontId="0" fillId="0" borderId="2" xfId="0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center" wrapText="1"/>
    </xf>
    <xf numFmtId="165" fontId="0" fillId="0" borderId="9" xfId="0" applyNumberForma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top" wrapText="1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4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164" fontId="0" fillId="2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164" fontId="0" fillId="0" borderId="9" xfId="0" applyNumberFormat="1" applyFont="1" applyFill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2" fontId="0" fillId="2" borderId="11" xfId="0" applyNumberFormat="1" applyFont="1" applyFill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/>
    <xf numFmtId="164" fontId="0" fillId="0" borderId="13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164" fontId="0" fillId="0" borderId="18" xfId="0" applyNumberFormat="1" applyFont="1" applyBorder="1" applyAlignment="1">
      <alignment horizontal="center" vertical="center"/>
    </xf>
    <xf numFmtId="0" fontId="2" fillId="0" borderId="8" xfId="0" applyFont="1" applyBorder="1"/>
    <xf numFmtId="164" fontId="0" fillId="0" borderId="6" xfId="0" applyNumberFormat="1" applyFont="1" applyBorder="1" applyAlignment="1">
      <alignment horizontal="center" vertical="center"/>
    </xf>
    <xf numFmtId="0" fontId="0" fillId="2" borderId="11" xfId="0" applyFill="1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top" wrapText="1"/>
    </xf>
    <xf numFmtId="164" fontId="0" fillId="2" borderId="11" xfId="0" applyNumberFormat="1" applyFont="1" applyFill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31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2" sqref="G12"/>
    </sheetView>
  </sheetViews>
  <sheetFormatPr defaultRowHeight="15" x14ac:dyDescent="0.25"/>
  <cols>
    <col min="1" max="1" width="20.42578125" customWidth="1"/>
    <col min="2" max="2" width="16.5703125" customWidth="1"/>
    <col min="3" max="4" width="19.7109375" customWidth="1"/>
    <col min="5" max="6" width="27" customWidth="1"/>
    <col min="7" max="7" width="28" customWidth="1"/>
  </cols>
  <sheetData>
    <row r="1" spans="1:7" s="1" customFormat="1" ht="27" customHeight="1" x14ac:dyDescent="0.3">
      <c r="A1" s="73" t="s">
        <v>56</v>
      </c>
      <c r="B1" s="73"/>
      <c r="C1" s="73"/>
      <c r="D1" s="73"/>
      <c r="E1" s="73"/>
      <c r="F1" s="73"/>
      <c r="G1" s="73"/>
    </row>
    <row r="2" spans="1:7" s="1" customFormat="1" ht="19.5" thickBot="1" x14ac:dyDescent="0.35">
      <c r="A2" s="74"/>
      <c r="B2" s="74"/>
      <c r="C2" s="74"/>
      <c r="D2" s="74"/>
      <c r="E2" s="74"/>
      <c r="F2" s="74"/>
      <c r="G2" s="74"/>
    </row>
    <row r="3" spans="1:7" s="4" customFormat="1" ht="42.75" customHeight="1" thickBot="1" x14ac:dyDescent="0.3">
      <c r="A3" s="75" t="s">
        <v>41</v>
      </c>
      <c r="B3" s="69" t="s">
        <v>32</v>
      </c>
      <c r="C3" s="70"/>
      <c r="D3" s="71" t="s">
        <v>43</v>
      </c>
      <c r="E3" s="71" t="s">
        <v>46</v>
      </c>
      <c r="F3" s="71" t="s">
        <v>48</v>
      </c>
      <c r="G3" s="71" t="s">
        <v>47</v>
      </c>
    </row>
    <row r="4" spans="1:7" s="4" customFormat="1" ht="38.25" customHeight="1" thickBot="1" x14ac:dyDescent="0.3">
      <c r="A4" s="76"/>
      <c r="B4" s="3" t="s">
        <v>44</v>
      </c>
      <c r="C4" s="3" t="s">
        <v>45</v>
      </c>
      <c r="D4" s="72"/>
      <c r="E4" s="72"/>
      <c r="F4" s="72"/>
      <c r="G4" s="72"/>
    </row>
    <row r="5" spans="1:7" x14ac:dyDescent="0.25">
      <c r="A5" s="8" t="s">
        <v>34</v>
      </c>
      <c r="B5" s="9">
        <v>44935</v>
      </c>
      <c r="C5" s="9">
        <v>2680.3</v>
      </c>
      <c r="D5" s="10">
        <f>B5/$B$12*100</f>
        <v>49.719123190787109</v>
      </c>
      <c r="E5" s="7">
        <f t="shared" ref="E5:E11" si="0">C5/$C$12*100</f>
        <v>47.306646898937487</v>
      </c>
      <c r="F5" s="7">
        <f>C5/$B5*100</f>
        <v>5.9648380994770225</v>
      </c>
      <c r="G5" s="7">
        <f>C5/$B$12*100</f>
        <v>2.9656652028099852</v>
      </c>
    </row>
    <row r="6" spans="1:7" x14ac:dyDescent="0.25">
      <c r="A6" s="5" t="s">
        <v>35</v>
      </c>
      <c r="B6" s="6">
        <v>9478.7000000000007</v>
      </c>
      <c r="C6" s="6">
        <v>149.5</v>
      </c>
      <c r="D6" s="10">
        <f t="shared" ref="D6:D11" si="1">B6/$B$12*100</f>
        <v>10.487874774418913</v>
      </c>
      <c r="E6" s="7">
        <f t="shared" si="0"/>
        <v>2.6386388506477463</v>
      </c>
      <c r="F6" s="7">
        <f t="shared" ref="F6:F11" si="2">C6/$B6*100</f>
        <v>1.5772205049215609</v>
      </c>
      <c r="G6" s="7">
        <f t="shared" ref="G6:G11" si="3">C6/$B$12*100</f>
        <v>0.16541691147263096</v>
      </c>
    </row>
    <row r="7" spans="1:7" x14ac:dyDescent="0.25">
      <c r="A7" s="5" t="s">
        <v>36</v>
      </c>
      <c r="B7" s="6">
        <v>487.3</v>
      </c>
      <c r="C7" s="6">
        <v>0</v>
      </c>
      <c r="D7" s="10">
        <f t="shared" si="1"/>
        <v>0.53918167866630817</v>
      </c>
      <c r="E7" s="7">
        <f t="shared" si="0"/>
        <v>0</v>
      </c>
      <c r="F7" s="7">
        <f t="shared" si="2"/>
        <v>0</v>
      </c>
      <c r="G7" s="7">
        <f t="shared" si="3"/>
        <v>0</v>
      </c>
    </row>
    <row r="8" spans="1:7" x14ac:dyDescent="0.25">
      <c r="A8" s="5" t="s">
        <v>37</v>
      </c>
      <c r="B8" s="6">
        <v>22352</v>
      </c>
      <c r="C8" s="6">
        <v>2028.3</v>
      </c>
      <c r="D8" s="10">
        <f t="shared" si="1"/>
        <v>24.73176458352005</v>
      </c>
      <c r="E8" s="7">
        <f t="shared" si="0"/>
        <v>35.799004553637616</v>
      </c>
      <c r="F8" s="7">
        <f t="shared" si="2"/>
        <v>9.0743557623478885</v>
      </c>
      <c r="G8" s="7">
        <f t="shared" si="3"/>
        <v>2.2442483046149659</v>
      </c>
    </row>
    <row r="9" spans="1:7" ht="14.25" customHeight="1" x14ac:dyDescent="0.25">
      <c r="A9" s="5" t="s">
        <v>38</v>
      </c>
      <c r="B9" s="6">
        <v>5125.8999999999996</v>
      </c>
      <c r="C9" s="6">
        <v>442.2</v>
      </c>
      <c r="D9" s="10">
        <f t="shared" si="1"/>
        <v>5.6716424516224686</v>
      </c>
      <c r="E9" s="7">
        <f t="shared" si="0"/>
        <v>7.8047230752938681</v>
      </c>
      <c r="F9" s="7">
        <f t="shared" si="2"/>
        <v>8.6267777365925991</v>
      </c>
      <c r="G9" s="7">
        <f t="shared" si="3"/>
        <v>0.4892799883157018</v>
      </c>
    </row>
    <row r="10" spans="1:7" x14ac:dyDescent="0.25">
      <c r="A10" s="5" t="s">
        <v>39</v>
      </c>
      <c r="B10" s="6">
        <v>5263.7</v>
      </c>
      <c r="C10" s="6">
        <v>316.3</v>
      </c>
      <c r="D10" s="10">
        <f t="shared" si="1"/>
        <v>5.8241136917624594</v>
      </c>
      <c r="E10" s="7">
        <f t="shared" si="0"/>
        <v>5.5826185181263019</v>
      </c>
      <c r="F10" s="7">
        <f t="shared" si="2"/>
        <v>6.0090810646503412</v>
      </c>
      <c r="G10" s="7">
        <f t="shared" si="3"/>
        <v>0.34997571303540587</v>
      </c>
    </row>
    <row r="11" spans="1:7" ht="16.5" customHeight="1" thickBot="1" x14ac:dyDescent="0.3">
      <c r="A11" s="12" t="s">
        <v>40</v>
      </c>
      <c r="B11" s="13">
        <v>2735.1</v>
      </c>
      <c r="C11" s="13">
        <v>49.2</v>
      </c>
      <c r="D11" s="10">
        <f t="shared" si="1"/>
        <v>3.0262996292226956</v>
      </c>
      <c r="E11" s="7">
        <f t="shared" si="0"/>
        <v>0.868368103356984</v>
      </c>
      <c r="F11" s="7">
        <f t="shared" si="2"/>
        <v>1.79883733684326</v>
      </c>
      <c r="G11" s="7">
        <f t="shared" si="3"/>
        <v>5.4438207655206988E-2</v>
      </c>
    </row>
    <row r="12" spans="1:7" ht="24.75" customHeight="1" thickBot="1" x14ac:dyDescent="0.3">
      <c r="A12" s="19" t="s">
        <v>7</v>
      </c>
      <c r="B12" s="21">
        <f>SUM(B5:B11)</f>
        <v>90377.7</v>
      </c>
      <c r="C12" s="21">
        <f>SUM(C5:C11)</f>
        <v>5665.8</v>
      </c>
      <c r="D12" s="22">
        <f>SUM(D5:D11)</f>
        <v>100.00000000000001</v>
      </c>
      <c r="E12" s="21">
        <f>C12/C12*100</f>
        <v>100</v>
      </c>
      <c r="F12" s="23"/>
      <c r="G12" s="60">
        <f>C12/$B$12*100</f>
        <v>6.2690243279038969</v>
      </c>
    </row>
  </sheetData>
  <mergeCells count="8">
    <mergeCell ref="B3:C3"/>
    <mergeCell ref="E3:E4"/>
    <mergeCell ref="G3:G4"/>
    <mergeCell ref="A1:G1"/>
    <mergeCell ref="A2:G2"/>
    <mergeCell ref="F3:F4"/>
    <mergeCell ref="D3:D4"/>
    <mergeCell ref="A3:A4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workbookViewId="0">
      <selection activeCell="E24" sqref="E24"/>
    </sheetView>
  </sheetViews>
  <sheetFormatPr defaultRowHeight="15" x14ac:dyDescent="0.25"/>
  <cols>
    <col min="1" max="1" width="25.28515625" customWidth="1"/>
    <col min="2" max="2" width="18.85546875" customWidth="1"/>
    <col min="3" max="4" width="24.85546875" customWidth="1"/>
    <col min="5" max="6" width="22" customWidth="1"/>
    <col min="7" max="7" width="21.42578125" customWidth="1"/>
  </cols>
  <sheetData>
    <row r="1" spans="1:7" ht="31.5" customHeight="1" x14ac:dyDescent="0.3">
      <c r="A1" s="73" t="s">
        <v>54</v>
      </c>
      <c r="B1" s="73"/>
      <c r="C1" s="73"/>
      <c r="D1" s="73"/>
      <c r="E1" s="73"/>
      <c r="F1" s="73"/>
      <c r="G1" s="73"/>
    </row>
    <row r="2" spans="1:7" ht="19.5" thickBot="1" x14ac:dyDescent="0.35">
      <c r="A2" s="77"/>
      <c r="B2" s="77"/>
      <c r="C2" s="77"/>
      <c r="D2" s="77"/>
      <c r="E2" s="77"/>
      <c r="F2" s="77"/>
      <c r="G2" s="77"/>
    </row>
    <row r="3" spans="1:7" ht="62.25" customHeight="1" thickBot="1" x14ac:dyDescent="0.3">
      <c r="A3" s="75" t="s">
        <v>42</v>
      </c>
      <c r="B3" s="78" t="s">
        <v>49</v>
      </c>
      <c r="C3" s="79"/>
      <c r="D3" s="71" t="s">
        <v>51</v>
      </c>
      <c r="E3" s="71" t="s">
        <v>52</v>
      </c>
      <c r="F3" s="71" t="s">
        <v>53</v>
      </c>
      <c r="G3" s="80" t="s">
        <v>33</v>
      </c>
    </row>
    <row r="4" spans="1:7" ht="47.25" customHeight="1" thickBot="1" x14ac:dyDescent="0.3">
      <c r="A4" s="76"/>
      <c r="B4" s="16" t="s">
        <v>44</v>
      </c>
      <c r="C4" s="16" t="s">
        <v>50</v>
      </c>
      <c r="D4" s="72"/>
      <c r="E4" s="72"/>
      <c r="F4" s="72"/>
      <c r="G4" s="81"/>
    </row>
    <row r="5" spans="1:7" x14ac:dyDescent="0.25">
      <c r="A5" s="8" t="s">
        <v>8</v>
      </c>
      <c r="B5" s="10">
        <v>1.6</v>
      </c>
      <c r="C5" s="10">
        <v>1.6</v>
      </c>
      <c r="D5" s="20">
        <f t="shared" ref="D5:D24" si="0">B5/$B$25*100</f>
        <v>1.7703482164294953E-3</v>
      </c>
      <c r="E5" s="11">
        <f>C5/$C$25*100</f>
        <v>2.8239613117300298E-2</v>
      </c>
      <c r="F5" s="7">
        <f>C5/$B5*100</f>
        <v>100</v>
      </c>
      <c r="G5" s="24">
        <f>C5/$B$25*100</f>
        <v>1.7703482164294953E-3</v>
      </c>
    </row>
    <row r="6" spans="1:7" ht="18" customHeight="1" x14ac:dyDescent="0.25">
      <c r="A6" s="5" t="s">
        <v>9</v>
      </c>
      <c r="B6" s="7">
        <v>429.4</v>
      </c>
      <c r="C6" s="7">
        <v>34.6</v>
      </c>
      <c r="D6" s="20">
        <f t="shared" si="0"/>
        <v>0.47511720258426576</v>
      </c>
      <c r="E6" s="11">
        <f>C6/$C$25*100</f>
        <v>0.61068163366161887</v>
      </c>
      <c r="F6" s="7">
        <f t="shared" ref="F6:F24" si="1">C6/$B6*100</f>
        <v>8.0577550069864934</v>
      </c>
      <c r="G6" s="24">
        <f t="shared" ref="G6:G24" si="2">C6/$B$25*100</f>
        <v>3.8283780180287837E-2</v>
      </c>
    </row>
    <row r="7" spans="1:7" ht="15.75" customHeight="1" x14ac:dyDescent="0.25">
      <c r="A7" s="5" t="s">
        <v>10</v>
      </c>
      <c r="B7" s="7">
        <v>41.3</v>
      </c>
      <c r="C7" s="7">
        <f>3.9</f>
        <v>3.9</v>
      </c>
      <c r="D7" s="20">
        <f t="shared" si="0"/>
        <v>4.5697113336586347E-2</v>
      </c>
      <c r="E7" s="11">
        <f t="shared" ref="E7:E24" si="3">C7/$C$25*100</f>
        <v>6.8834056973419461E-2</v>
      </c>
      <c r="F7" s="7">
        <f t="shared" si="1"/>
        <v>9.4430992736077481</v>
      </c>
      <c r="G7" s="24">
        <f t="shared" si="2"/>
        <v>4.3152237775468949E-3</v>
      </c>
    </row>
    <row r="8" spans="1:7" x14ac:dyDescent="0.25">
      <c r="A8" s="5" t="s">
        <v>11</v>
      </c>
      <c r="B8" s="7">
        <v>10346.5</v>
      </c>
      <c r="C8" s="17">
        <v>156.30000000000001</v>
      </c>
      <c r="D8" s="20">
        <f t="shared" si="0"/>
        <v>11.448067388304858</v>
      </c>
      <c r="E8" s="11">
        <f t="shared" si="3"/>
        <v>2.7586572063962729</v>
      </c>
      <c r="F8" s="7">
        <f t="shared" si="1"/>
        <v>1.5106557773160005</v>
      </c>
      <c r="G8" s="24">
        <f t="shared" si="2"/>
        <v>0.17294089139245633</v>
      </c>
    </row>
    <row r="9" spans="1:7" ht="15" customHeight="1" x14ac:dyDescent="0.25">
      <c r="A9" s="5" t="s">
        <v>12</v>
      </c>
      <c r="B9" s="7">
        <v>18609.2</v>
      </c>
      <c r="C9" s="7">
        <v>112.5</v>
      </c>
      <c r="D9" s="20">
        <f t="shared" si="0"/>
        <v>20.590477518237353</v>
      </c>
      <c r="E9" s="11">
        <f t="shared" si="3"/>
        <v>1.985597797310177</v>
      </c>
      <c r="F9" s="7">
        <f t="shared" si="1"/>
        <v>0.60453969004578378</v>
      </c>
      <c r="G9" s="24">
        <f t="shared" si="2"/>
        <v>0.12447760896769888</v>
      </c>
    </row>
    <row r="10" spans="1:7" ht="13.5" customHeight="1" x14ac:dyDescent="0.25">
      <c r="A10" s="5" t="s">
        <v>13</v>
      </c>
      <c r="B10" s="7">
        <v>15218.6</v>
      </c>
      <c r="C10" s="7">
        <v>269.89999999999998</v>
      </c>
      <c r="D10" s="20">
        <f t="shared" si="0"/>
        <v>16.838888354096198</v>
      </c>
      <c r="E10" s="11">
        <f t="shared" si="3"/>
        <v>4.7636697377245936</v>
      </c>
      <c r="F10" s="7">
        <f t="shared" si="1"/>
        <v>1.7734877058336509</v>
      </c>
      <c r="G10" s="24">
        <f t="shared" si="2"/>
        <v>0.29863561475895045</v>
      </c>
    </row>
    <row r="11" spans="1:7" ht="15.75" customHeight="1" x14ac:dyDescent="0.25">
      <c r="A11" s="5" t="s">
        <v>14</v>
      </c>
      <c r="B11" s="7">
        <v>8989.7999999999993</v>
      </c>
      <c r="C11" s="7">
        <v>206.7</v>
      </c>
      <c r="D11" s="20">
        <f t="shared" si="0"/>
        <v>9.9469227475361723</v>
      </c>
      <c r="E11" s="11">
        <f t="shared" si="3"/>
        <v>3.6482050195912317</v>
      </c>
      <c r="F11" s="7">
        <f t="shared" si="1"/>
        <v>2.2992725088433557</v>
      </c>
      <c r="G11" s="24">
        <f t="shared" si="2"/>
        <v>0.2287068602099854</v>
      </c>
    </row>
    <row r="12" spans="1:7" ht="15.75" customHeight="1" x14ac:dyDescent="0.25">
      <c r="A12" s="5" t="s">
        <v>15</v>
      </c>
      <c r="B12" s="7">
        <v>527.9</v>
      </c>
      <c r="C12" s="7">
        <v>81.3</v>
      </c>
      <c r="D12" s="20">
        <f t="shared" si="0"/>
        <v>0.58410426465820664</v>
      </c>
      <c r="E12" s="11">
        <f t="shared" si="3"/>
        <v>1.4349253415228211</v>
      </c>
      <c r="F12" s="7">
        <f t="shared" si="1"/>
        <v>15.40064406137526</v>
      </c>
      <c r="G12" s="24">
        <f t="shared" si="2"/>
        <v>8.9955818747323724E-2</v>
      </c>
    </row>
    <row r="13" spans="1:7" ht="16.5" customHeight="1" x14ac:dyDescent="0.25">
      <c r="A13" s="5" t="s">
        <v>16</v>
      </c>
      <c r="B13" s="7">
        <v>6226.5</v>
      </c>
      <c r="C13" s="7">
        <f>510.5-8.7-1.1</f>
        <v>500.7</v>
      </c>
      <c r="D13" s="20">
        <f t="shared" si="0"/>
        <v>6.8894207309989071</v>
      </c>
      <c r="E13" s="11">
        <f t="shared" si="3"/>
        <v>8.8372339298951612</v>
      </c>
      <c r="F13" s="7">
        <f t="shared" si="1"/>
        <v>8.0414357986027465</v>
      </c>
      <c r="G13" s="24">
        <f t="shared" si="2"/>
        <v>0.55400834497890517</v>
      </c>
    </row>
    <row r="14" spans="1:7" ht="15.75" customHeight="1" x14ac:dyDescent="0.25">
      <c r="A14" s="5" t="s">
        <v>17</v>
      </c>
      <c r="B14" s="7">
        <v>2630.7</v>
      </c>
      <c r="C14" s="7">
        <v>545</v>
      </c>
      <c r="D14" s="20">
        <f t="shared" si="0"/>
        <v>2.9107844081006711</v>
      </c>
      <c r="E14" s="11">
        <f t="shared" si="3"/>
        <v>9.6191182180804127</v>
      </c>
      <c r="F14" s="7">
        <f t="shared" si="1"/>
        <v>20.716919451096668</v>
      </c>
      <c r="G14" s="24">
        <f t="shared" si="2"/>
        <v>0.60302486122129684</v>
      </c>
    </row>
    <row r="15" spans="1:7" ht="15" customHeight="1" x14ac:dyDescent="0.25">
      <c r="A15" s="5" t="s">
        <v>18</v>
      </c>
      <c r="B15" s="7">
        <v>3996.7</v>
      </c>
      <c r="C15" s="17">
        <v>641.1</v>
      </c>
      <c r="D15" s="20">
        <f t="shared" si="0"/>
        <v>4.422219197877352</v>
      </c>
      <c r="E15" s="11">
        <f t="shared" si="3"/>
        <v>11.315259980938263</v>
      </c>
      <c r="F15" s="7">
        <f t="shared" si="1"/>
        <v>16.040733605224311</v>
      </c>
      <c r="G15" s="24">
        <f t="shared" si="2"/>
        <v>0.70935640097059349</v>
      </c>
    </row>
    <row r="16" spans="1:7" ht="14.25" customHeight="1" x14ac:dyDescent="0.25">
      <c r="A16" s="5" t="s">
        <v>20</v>
      </c>
      <c r="B16" s="7">
        <v>95.7</v>
      </c>
      <c r="C16" s="7">
        <v>59.9</v>
      </c>
      <c r="D16" s="20">
        <f t="shared" si="0"/>
        <v>0.10588895269518919</v>
      </c>
      <c r="E16" s="11">
        <f t="shared" si="3"/>
        <v>1.0572205160789299</v>
      </c>
      <c r="F16" s="7">
        <f t="shared" si="1"/>
        <v>62.591431556948798</v>
      </c>
      <c r="G16" s="24">
        <f t="shared" si="2"/>
        <v>6.6277411352579238E-2</v>
      </c>
    </row>
    <row r="17" spans="1:7" ht="18.75" customHeight="1" x14ac:dyDescent="0.25">
      <c r="A17" s="5" t="s">
        <v>19</v>
      </c>
      <c r="B17" s="7">
        <v>6786.4</v>
      </c>
      <c r="C17" s="17">
        <v>1641.2</v>
      </c>
      <c r="D17" s="20">
        <f t="shared" si="0"/>
        <v>7.5089319599857038</v>
      </c>
      <c r="E17" s="11">
        <f t="shared" si="3"/>
        <v>28.966783155070779</v>
      </c>
      <c r="F17" s="7">
        <f t="shared" si="1"/>
        <v>24.183661440528116</v>
      </c>
      <c r="G17" s="24">
        <f t="shared" si="2"/>
        <v>1.8159346830025549</v>
      </c>
    </row>
    <row r="18" spans="1:7" ht="14.25" customHeight="1" x14ac:dyDescent="0.25">
      <c r="A18" s="5" t="s">
        <v>21</v>
      </c>
      <c r="B18" s="7">
        <v>6293.3</v>
      </c>
      <c r="C18" s="7">
        <v>363.1</v>
      </c>
      <c r="D18" s="20">
        <f t="shared" si="0"/>
        <v>6.9633327690348397</v>
      </c>
      <c r="E18" s="11">
        <f t="shared" si="3"/>
        <v>6.4086272018073362</v>
      </c>
      <c r="F18" s="7">
        <f t="shared" si="1"/>
        <v>5.7696280170975482</v>
      </c>
      <c r="G18" s="24">
        <f t="shared" si="2"/>
        <v>0.40175839836596866</v>
      </c>
    </row>
    <row r="19" spans="1:7" ht="15" customHeight="1" x14ac:dyDescent="0.25">
      <c r="A19" s="5" t="s">
        <v>22</v>
      </c>
      <c r="B19" s="7">
        <v>1599.2</v>
      </c>
      <c r="C19" s="7">
        <v>263</v>
      </c>
      <c r="D19" s="20">
        <f t="shared" si="0"/>
        <v>1.7694630423212807</v>
      </c>
      <c r="E19" s="11">
        <f t="shared" si="3"/>
        <v>4.6418864061562362</v>
      </c>
      <c r="F19" s="7">
        <f t="shared" si="1"/>
        <v>16.445722861430713</v>
      </c>
      <c r="G19" s="24">
        <f t="shared" si="2"/>
        <v>0.29100098807559832</v>
      </c>
    </row>
    <row r="20" spans="1:7" ht="15.75" customHeight="1" x14ac:dyDescent="0.25">
      <c r="A20" s="5" t="s">
        <v>23</v>
      </c>
      <c r="B20" s="7">
        <v>4937.6000000000004</v>
      </c>
      <c r="C20" s="17">
        <v>364.9</v>
      </c>
      <c r="D20" s="20">
        <f t="shared" si="0"/>
        <v>5.4632945959014227</v>
      </c>
      <c r="E20" s="11">
        <f t="shared" si="3"/>
        <v>6.4403967665642989</v>
      </c>
      <c r="F20" s="7">
        <f t="shared" si="1"/>
        <v>7.390230071289694</v>
      </c>
      <c r="G20" s="24">
        <f t="shared" si="2"/>
        <v>0.4037500401094517</v>
      </c>
    </row>
    <row r="21" spans="1:7" ht="15" customHeight="1" x14ac:dyDescent="0.25">
      <c r="A21" s="5" t="s">
        <v>24</v>
      </c>
      <c r="B21" s="7">
        <v>2146.5</v>
      </c>
      <c r="C21" s="7">
        <f>272.6-7.9</f>
        <v>264.70000000000005</v>
      </c>
      <c r="D21" s="20">
        <f t="shared" si="0"/>
        <v>2.3750327791036949</v>
      </c>
      <c r="E21" s="11">
        <f t="shared" si="3"/>
        <v>4.6718909950933689</v>
      </c>
      <c r="F21" s="7">
        <f t="shared" si="1"/>
        <v>12.331702771954346</v>
      </c>
      <c r="G21" s="24">
        <f t="shared" si="2"/>
        <v>0.29288198305555468</v>
      </c>
    </row>
    <row r="22" spans="1:7" ht="17.25" customHeight="1" x14ac:dyDescent="0.25">
      <c r="A22" s="5" t="s">
        <v>25</v>
      </c>
      <c r="B22" s="7">
        <v>1237.5999999999999</v>
      </c>
      <c r="C22" s="17">
        <v>154</v>
      </c>
      <c r="D22" s="20">
        <f t="shared" si="0"/>
        <v>1.3693643454082145</v>
      </c>
      <c r="E22" s="11">
        <f t="shared" si="3"/>
        <v>2.7180627625401534</v>
      </c>
      <c r="F22" s="7">
        <f t="shared" si="1"/>
        <v>12.443438914027151</v>
      </c>
      <c r="G22" s="24">
        <f t="shared" si="2"/>
        <v>0.17039601583133893</v>
      </c>
    </row>
    <row r="23" spans="1:7" ht="18.75" customHeight="1" x14ac:dyDescent="0.25">
      <c r="A23" s="5" t="s">
        <v>26</v>
      </c>
      <c r="B23" s="7">
        <v>256.2</v>
      </c>
      <c r="C23" s="7">
        <v>1.4</v>
      </c>
      <c r="D23" s="20">
        <f t="shared" si="0"/>
        <v>0.28347700815577292</v>
      </c>
      <c r="E23" s="11">
        <f t="shared" si="3"/>
        <v>2.4709661477637757E-2</v>
      </c>
      <c r="F23" s="7">
        <f t="shared" si="1"/>
        <v>0.54644808743169404</v>
      </c>
      <c r="G23" s="24">
        <f t="shared" si="2"/>
        <v>1.5490546893758082E-3</v>
      </c>
    </row>
    <row r="24" spans="1:7" ht="21" customHeight="1" thickBot="1" x14ac:dyDescent="0.3">
      <c r="A24" s="12" t="s">
        <v>27</v>
      </c>
      <c r="B24" s="14">
        <v>7</v>
      </c>
      <c r="C24" s="14">
        <v>0</v>
      </c>
      <c r="D24" s="20">
        <f t="shared" si="0"/>
        <v>7.745273446879042E-3</v>
      </c>
      <c r="E24" s="11">
        <f t="shared" si="3"/>
        <v>0</v>
      </c>
      <c r="F24" s="7">
        <f t="shared" si="1"/>
        <v>0</v>
      </c>
      <c r="G24" s="24">
        <f t="shared" si="2"/>
        <v>0</v>
      </c>
    </row>
    <row r="25" spans="1:7" ht="15.75" thickBot="1" x14ac:dyDescent="0.3">
      <c r="A25" s="15" t="s">
        <v>7</v>
      </c>
      <c r="B25" s="18">
        <f>SUM(B5:B24)</f>
        <v>90377.7</v>
      </c>
      <c r="C25" s="18">
        <f>SUM(C5:C24)</f>
        <v>5665.7999999999993</v>
      </c>
      <c r="D25" s="18">
        <f>SUM(D5:D24)</f>
        <v>99.999999999999986</v>
      </c>
      <c r="E25" s="18">
        <f>SUM(E5:E24)</f>
        <v>100.00000000000003</v>
      </c>
      <c r="F25" s="25"/>
      <c r="G25" s="26">
        <f t="shared" ref="G25" si="4">C25/B25*100</f>
        <v>6.2690243279038969</v>
      </c>
    </row>
  </sheetData>
  <mergeCells count="8">
    <mergeCell ref="A1:G1"/>
    <mergeCell ref="A2:G2"/>
    <mergeCell ref="B3:C3"/>
    <mergeCell ref="E3:E4"/>
    <mergeCell ref="G3:G4"/>
    <mergeCell ref="D3:D4"/>
    <mergeCell ref="F3:F4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sqref="A1:Q1"/>
    </sheetView>
  </sheetViews>
  <sheetFormatPr defaultRowHeight="15" x14ac:dyDescent="0.25"/>
  <cols>
    <col min="1" max="1" width="28.85546875" customWidth="1"/>
    <col min="2" max="2" width="8.28515625" customWidth="1"/>
    <col min="3" max="3" width="7.5703125" customWidth="1"/>
    <col min="4" max="4" width="8.140625" customWidth="1"/>
    <col min="5" max="5" width="6.7109375" customWidth="1"/>
    <col min="6" max="6" width="7" customWidth="1"/>
    <col min="7" max="7" width="5.85546875" customWidth="1"/>
    <col min="8" max="8" width="8.5703125" customWidth="1"/>
    <col min="9" max="9" width="6.85546875" customWidth="1"/>
    <col min="10" max="10" width="7.42578125" customWidth="1"/>
    <col min="11" max="11" width="7.28515625" customWidth="1"/>
    <col min="12" max="13" width="7.5703125" customWidth="1"/>
    <col min="14" max="14" width="8.5703125" customWidth="1"/>
    <col min="15" max="15" width="6.85546875" customWidth="1"/>
    <col min="17" max="17" width="8.140625" customWidth="1"/>
  </cols>
  <sheetData>
    <row r="1" spans="1:17" ht="36" customHeight="1" x14ac:dyDescent="0.3">
      <c r="A1" s="73" t="s">
        <v>62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56" customFormat="1" ht="15.75" thickBot="1" x14ac:dyDescent="0.3">
      <c r="A3" s="57" t="s">
        <v>30</v>
      </c>
      <c r="B3" s="30" t="s">
        <v>0</v>
      </c>
      <c r="C3" s="58" t="s">
        <v>1</v>
      </c>
      <c r="D3" s="30" t="s">
        <v>4</v>
      </c>
      <c r="E3" s="58" t="s">
        <v>1</v>
      </c>
      <c r="F3" s="30" t="s">
        <v>3</v>
      </c>
      <c r="G3" s="58" t="s">
        <v>1</v>
      </c>
      <c r="H3" s="30" t="s">
        <v>2</v>
      </c>
      <c r="I3" s="58" t="s">
        <v>1</v>
      </c>
      <c r="J3" s="30" t="s">
        <v>5</v>
      </c>
      <c r="K3" s="58" t="s">
        <v>1</v>
      </c>
      <c r="L3" s="30" t="s">
        <v>28</v>
      </c>
      <c r="M3" s="58" t="s">
        <v>1</v>
      </c>
      <c r="N3" s="30" t="s">
        <v>29</v>
      </c>
      <c r="O3" s="58" t="s">
        <v>1</v>
      </c>
      <c r="P3" s="30" t="s">
        <v>6</v>
      </c>
      <c r="Q3" s="58" t="s">
        <v>1</v>
      </c>
    </row>
    <row r="4" spans="1:17" ht="19.5" customHeight="1" x14ac:dyDescent="0.25">
      <c r="A4" s="31" t="s">
        <v>8</v>
      </c>
      <c r="B4" s="33">
        <v>16.399999999999999</v>
      </c>
      <c r="C4" s="34">
        <f>B4/$P$28*100</f>
        <v>0.25577043044291953</v>
      </c>
      <c r="D4" s="35"/>
      <c r="E4" s="36"/>
      <c r="F4" s="35"/>
      <c r="G4" s="36"/>
      <c r="H4" s="35"/>
      <c r="I4" s="36"/>
      <c r="J4" s="35"/>
      <c r="K4" s="36"/>
      <c r="L4" s="35"/>
      <c r="M4" s="36"/>
      <c r="N4" s="36"/>
      <c r="O4" s="36"/>
      <c r="P4" s="35">
        <f t="shared" ref="P4:P26" si="0">B4+D4+F4+H4+J4+L4+N4</f>
        <v>16.399999999999999</v>
      </c>
      <c r="Q4" s="34">
        <f>P4/$P$28*100</f>
        <v>0.25577043044291953</v>
      </c>
    </row>
    <row r="5" spans="1:17" ht="18.75" customHeight="1" x14ac:dyDescent="0.25">
      <c r="A5" s="32" t="s">
        <v>9</v>
      </c>
      <c r="B5" s="37">
        <v>60.9</v>
      </c>
      <c r="C5" s="34">
        <f>B5/$P$28*100</f>
        <v>0.94978165938864634</v>
      </c>
      <c r="D5" s="38"/>
      <c r="E5" s="2"/>
      <c r="F5" s="38"/>
      <c r="G5" s="2"/>
      <c r="H5" s="38"/>
      <c r="I5" s="2"/>
      <c r="J5" s="38"/>
      <c r="K5" s="2"/>
      <c r="L5" s="38"/>
      <c r="M5" s="2"/>
      <c r="N5" s="2"/>
      <c r="O5" s="2"/>
      <c r="P5" s="38">
        <f t="shared" si="0"/>
        <v>60.9</v>
      </c>
      <c r="Q5" s="34">
        <f>P5/$P$28*100</f>
        <v>0.94978165938864634</v>
      </c>
    </row>
    <row r="6" spans="1:17" x14ac:dyDescent="0.25">
      <c r="A6" s="32" t="s">
        <v>10</v>
      </c>
      <c r="B6" s="37">
        <v>4.8</v>
      </c>
      <c r="C6" s="34">
        <f>B6/$P$28*100</f>
        <v>7.4859638178415469E-2</v>
      </c>
      <c r="D6" s="38"/>
      <c r="E6" s="34">
        <f>D6/$P$28*100</f>
        <v>0</v>
      </c>
      <c r="F6" s="38"/>
      <c r="G6" s="2"/>
      <c r="H6" s="38">
        <v>1</v>
      </c>
      <c r="I6" s="34">
        <f t="shared" ref="I6" si="1">H6/$P$28*100</f>
        <v>1.5595757953836557E-2</v>
      </c>
      <c r="J6" s="38"/>
      <c r="K6" s="2"/>
      <c r="L6" s="38"/>
      <c r="M6" s="2"/>
      <c r="N6" s="2"/>
      <c r="O6" s="2"/>
      <c r="P6" s="38">
        <f t="shared" si="0"/>
        <v>5.8</v>
      </c>
      <c r="Q6" s="34">
        <f>P6/$P$28*100</f>
        <v>9.0455396132252022E-2</v>
      </c>
    </row>
    <row r="7" spans="1:17" x14ac:dyDescent="0.25">
      <c r="A7" s="32" t="s">
        <v>11</v>
      </c>
      <c r="B7" s="37">
        <v>866.9</v>
      </c>
      <c r="C7" s="34">
        <f>B7/$P$28*100</f>
        <v>13.51996257018091</v>
      </c>
      <c r="D7" s="38">
        <v>11.2</v>
      </c>
      <c r="E7" s="34">
        <f>D7/$P$28*100</f>
        <v>0.17467248908296942</v>
      </c>
      <c r="F7" s="38"/>
      <c r="G7" s="2"/>
      <c r="H7" s="38">
        <v>7.5</v>
      </c>
      <c r="I7" s="34">
        <f>H7/$P$28*100</f>
        <v>0.11696818465377418</v>
      </c>
      <c r="J7" s="38"/>
      <c r="K7" s="2"/>
      <c r="L7" s="38"/>
      <c r="M7" s="2"/>
      <c r="N7" s="2"/>
      <c r="O7" s="2"/>
      <c r="P7" s="38">
        <f t="shared" si="0"/>
        <v>885.6</v>
      </c>
      <c r="Q7" s="34">
        <f>P7/$P$28*100</f>
        <v>13.811603243917656</v>
      </c>
    </row>
    <row r="8" spans="1:17" x14ac:dyDescent="0.25">
      <c r="A8" s="32" t="s">
        <v>12</v>
      </c>
      <c r="B8" s="37">
        <v>286.39999999999998</v>
      </c>
      <c r="C8" s="34">
        <f>B8/$P$28*100</f>
        <v>4.4666250779787893</v>
      </c>
      <c r="D8" s="38">
        <v>61.4</v>
      </c>
      <c r="E8" s="34">
        <f>D8/$P$28*100</f>
        <v>0.95757953836556453</v>
      </c>
      <c r="F8" s="38">
        <v>2.5</v>
      </c>
      <c r="G8" s="34">
        <f>F8/$P$28*100</f>
        <v>3.8989394884591397E-2</v>
      </c>
      <c r="H8" s="38">
        <v>115.7</v>
      </c>
      <c r="I8" s="34">
        <f>H8/$P$28*100</f>
        <v>1.8044291952588898</v>
      </c>
      <c r="J8" s="38">
        <v>5.7</v>
      </c>
      <c r="K8" s="34">
        <f>J8/$P$28*100</f>
        <v>8.8895820336868381E-2</v>
      </c>
      <c r="L8" s="38"/>
      <c r="M8" s="2"/>
      <c r="N8" s="2"/>
      <c r="O8" s="2"/>
      <c r="P8" s="84">
        <f t="shared" si="0"/>
        <v>471.69999999999993</v>
      </c>
      <c r="Q8" s="34">
        <f>P8/$P$28*100</f>
        <v>7.356519026824702</v>
      </c>
    </row>
    <row r="9" spans="1:17" x14ac:dyDescent="0.25">
      <c r="A9" s="32" t="s">
        <v>13</v>
      </c>
      <c r="B9" s="37">
        <v>78</v>
      </c>
      <c r="C9" s="34">
        <f>B9/$P$28*100</f>
        <v>1.2164691203992515</v>
      </c>
      <c r="D9" s="38">
        <v>250.8</v>
      </c>
      <c r="E9" s="34">
        <f>D9/$P$28*100</f>
        <v>3.9114160948222088</v>
      </c>
      <c r="F9" s="38">
        <v>26.5</v>
      </c>
      <c r="G9" s="34">
        <f>F9/$P$28*100</f>
        <v>0.4132875857766688</v>
      </c>
      <c r="H9" s="38">
        <v>110.6</v>
      </c>
      <c r="I9" s="34">
        <f>H9/$P$28*100</f>
        <v>1.7248908296943231</v>
      </c>
      <c r="J9" s="38">
        <v>14.9</v>
      </c>
      <c r="K9" s="34">
        <f>J9/$P$28*100</f>
        <v>0.23237679351216467</v>
      </c>
      <c r="L9" s="38">
        <v>14.5</v>
      </c>
      <c r="M9" s="34">
        <f>L9/$P$28*100</f>
        <v>0.22613849033063008</v>
      </c>
      <c r="N9" s="2">
        <v>9.1999999999999993</v>
      </c>
      <c r="O9" s="34">
        <f>N9/$P$28*100</f>
        <v>0.14348097317529632</v>
      </c>
      <c r="P9" s="37">
        <f t="shared" si="0"/>
        <v>504.49999999999994</v>
      </c>
      <c r="Q9" s="34">
        <f>P9/$P$28*100</f>
        <v>7.8680598877105421</v>
      </c>
    </row>
    <row r="10" spans="1:17" x14ac:dyDescent="0.25">
      <c r="A10" s="32" t="s">
        <v>14</v>
      </c>
      <c r="B10" s="37">
        <v>851.7</v>
      </c>
      <c r="C10" s="34">
        <f>B10/$P$28*100</f>
        <v>13.282907049282597</v>
      </c>
      <c r="D10" s="38">
        <v>228</v>
      </c>
      <c r="E10" s="34">
        <f>D10/$P$28*100</f>
        <v>3.5558328134747343</v>
      </c>
      <c r="F10" s="38">
        <v>0.1</v>
      </c>
      <c r="G10" s="34">
        <f>F10/$P$28*100</f>
        <v>1.5595757953836558E-3</v>
      </c>
      <c r="H10" s="38">
        <v>188.7</v>
      </c>
      <c r="I10" s="34">
        <f>H10/$P$28*100</f>
        <v>2.942919525888958</v>
      </c>
      <c r="J10" s="38">
        <v>5.4</v>
      </c>
      <c r="K10" s="34">
        <f>J10/$P$28*100</f>
        <v>8.4217092950717415E-2</v>
      </c>
      <c r="L10" s="38"/>
      <c r="M10" s="2"/>
      <c r="N10" s="2"/>
      <c r="O10" s="2"/>
      <c r="P10" s="37">
        <f t="shared" si="0"/>
        <v>1273.9000000000001</v>
      </c>
      <c r="Q10" s="34">
        <f>P10/$P$28*100</f>
        <v>19.867436057392389</v>
      </c>
    </row>
    <row r="11" spans="1:17" ht="18.75" customHeight="1" x14ac:dyDescent="0.25">
      <c r="A11" s="32" t="s">
        <v>15</v>
      </c>
      <c r="B11" s="37">
        <v>3.6</v>
      </c>
      <c r="C11" s="2">
        <f>B11/$P$28*100</f>
        <v>5.6144728633811605E-2</v>
      </c>
      <c r="D11" s="38">
        <v>2.9</v>
      </c>
      <c r="E11" s="2">
        <f>D11/$P$28*100</f>
        <v>4.5227698066126011E-2</v>
      </c>
      <c r="F11" s="38"/>
      <c r="G11" s="2"/>
      <c r="H11" s="38">
        <v>43</v>
      </c>
      <c r="I11" s="34">
        <f>H11/$P$28*100</f>
        <v>0.67061759201497195</v>
      </c>
      <c r="J11" s="38">
        <v>2.1</v>
      </c>
      <c r="K11" s="34">
        <f>J11/$P$28*100</f>
        <v>3.2751091703056769E-2</v>
      </c>
      <c r="L11" s="38"/>
      <c r="M11" s="2"/>
      <c r="N11" s="2"/>
      <c r="O11" s="2"/>
      <c r="P11" s="38">
        <f t="shared" si="0"/>
        <v>51.6</v>
      </c>
      <c r="Q11" s="34">
        <f>P11/$P$28*100</f>
        <v>0.80474111041796637</v>
      </c>
    </row>
    <row r="12" spans="1:17" x14ac:dyDescent="0.25">
      <c r="A12" s="32" t="s">
        <v>16</v>
      </c>
      <c r="B12" s="37">
        <v>345.3</v>
      </c>
      <c r="C12" s="34">
        <f>B12/$P$28*100</f>
        <v>5.3852152214597631</v>
      </c>
      <c r="D12" s="38">
        <v>7.2</v>
      </c>
      <c r="E12" s="34">
        <f>D12/$P$28*100</f>
        <v>0.11228945726762321</v>
      </c>
      <c r="F12" s="38"/>
      <c r="G12" s="2"/>
      <c r="H12" s="38">
        <v>24.3</v>
      </c>
      <c r="I12" s="34">
        <f>H12/$P$28*100</f>
        <v>0.37897691827822833</v>
      </c>
      <c r="J12" s="38"/>
      <c r="K12" s="2"/>
      <c r="L12" s="38"/>
      <c r="M12" s="2"/>
      <c r="N12" s="2"/>
      <c r="O12" s="2"/>
      <c r="P12" s="38">
        <f t="shared" si="0"/>
        <v>376.8</v>
      </c>
      <c r="Q12" s="34">
        <f>P12/$P$28*100</f>
        <v>5.8764815970056148</v>
      </c>
    </row>
    <row r="13" spans="1:17" x14ac:dyDescent="0.25">
      <c r="A13" s="32" t="s">
        <v>17</v>
      </c>
      <c r="B13" s="37">
        <v>236.5</v>
      </c>
      <c r="C13" s="34">
        <f>B13/$P$28*100</f>
        <v>3.6883967560823452</v>
      </c>
      <c r="D13" s="38"/>
      <c r="E13" s="2"/>
      <c r="F13" s="38"/>
      <c r="G13" s="2"/>
      <c r="H13" s="38"/>
      <c r="I13" s="2"/>
      <c r="J13" s="38"/>
      <c r="K13" s="2"/>
      <c r="L13" s="38"/>
      <c r="M13" s="2"/>
      <c r="N13" s="2"/>
      <c r="O13" s="2"/>
      <c r="P13" s="38">
        <f t="shared" si="0"/>
        <v>236.5</v>
      </c>
      <c r="Q13" s="34">
        <f>P13/$P$28*100</f>
        <v>3.6883967560823452</v>
      </c>
    </row>
    <row r="14" spans="1:17" x14ac:dyDescent="0.25">
      <c r="A14" s="32" t="s">
        <v>18</v>
      </c>
      <c r="B14" s="37">
        <v>8.6999999999999993</v>
      </c>
      <c r="C14" s="34">
        <f>B14/$P$28*100</f>
        <v>0.13568309419837804</v>
      </c>
      <c r="D14" s="38"/>
      <c r="E14" s="34">
        <f>D14/$P$28*100</f>
        <v>0</v>
      </c>
      <c r="F14" s="38"/>
      <c r="G14" s="2"/>
      <c r="H14" s="38">
        <v>245.1</v>
      </c>
      <c r="I14" s="34">
        <f>H14/$P$28*100</f>
        <v>3.8225202744853402</v>
      </c>
      <c r="J14" s="38"/>
      <c r="K14" s="2"/>
      <c r="L14" s="38">
        <v>628.70000000000005</v>
      </c>
      <c r="M14" s="34">
        <f>L14/$P$28*100</f>
        <v>9.8050530255770436</v>
      </c>
      <c r="N14" s="2">
        <v>1.3</v>
      </c>
      <c r="O14" s="34">
        <f>N14/$P$28*100</f>
        <v>2.0274485339987526E-2</v>
      </c>
      <c r="P14" s="38">
        <f t="shared" si="0"/>
        <v>883.8</v>
      </c>
      <c r="Q14" s="34">
        <f>P14/$P$28*100</f>
        <v>13.783530879600747</v>
      </c>
    </row>
    <row r="15" spans="1:17" ht="17.25" customHeight="1" x14ac:dyDescent="0.25">
      <c r="A15" s="32" t="s">
        <v>19</v>
      </c>
      <c r="B15" s="37">
        <v>18.8</v>
      </c>
      <c r="C15" s="34">
        <f>B15/$P$28*100</f>
        <v>0.29320024953212726</v>
      </c>
      <c r="D15" s="38"/>
      <c r="E15" s="2"/>
      <c r="F15" s="38"/>
      <c r="G15" s="2"/>
      <c r="H15" s="38">
        <v>16.600000000000001</v>
      </c>
      <c r="I15" s="34">
        <f>H15/$P$28*100</f>
        <v>0.25888958203368684</v>
      </c>
      <c r="J15" s="38"/>
      <c r="K15" s="2"/>
      <c r="L15" s="38"/>
      <c r="M15" s="2"/>
      <c r="N15" s="2"/>
      <c r="O15" s="2"/>
      <c r="P15" s="38">
        <f t="shared" si="0"/>
        <v>35.400000000000006</v>
      </c>
      <c r="Q15" s="34">
        <f>P15/$P$28*100</f>
        <v>0.55208983156581415</v>
      </c>
    </row>
    <row r="16" spans="1:17" x14ac:dyDescent="0.25">
      <c r="A16" s="32" t="s">
        <v>20</v>
      </c>
      <c r="B16" s="37">
        <v>0</v>
      </c>
      <c r="C16" s="34">
        <f>B16/$P$28*100</f>
        <v>0</v>
      </c>
      <c r="D16" s="38"/>
      <c r="E16" s="2"/>
      <c r="F16" s="38"/>
      <c r="G16" s="2"/>
      <c r="H16" s="38"/>
      <c r="I16" s="2"/>
      <c r="J16" s="38"/>
      <c r="K16" s="2"/>
      <c r="L16" s="38"/>
      <c r="M16" s="2"/>
      <c r="N16" s="2"/>
      <c r="O16" s="2"/>
      <c r="P16" s="38">
        <f t="shared" si="0"/>
        <v>0</v>
      </c>
      <c r="Q16" s="34">
        <f>P16/$P$28*100</f>
        <v>0</v>
      </c>
    </row>
    <row r="17" spans="1:17" x14ac:dyDescent="0.25">
      <c r="A17" s="32" t="s">
        <v>21</v>
      </c>
      <c r="B17" s="39"/>
      <c r="C17" s="2"/>
      <c r="D17" s="38">
        <v>9.3000000000000007</v>
      </c>
      <c r="E17" s="34">
        <f>D17/$P$28*100</f>
        <v>0.14504054897068</v>
      </c>
      <c r="F17" s="38">
        <v>6.5</v>
      </c>
      <c r="G17" s="34">
        <f>F17/$P$28*100</f>
        <v>0.10137242669993761</v>
      </c>
      <c r="H17" s="38">
        <v>5.8</v>
      </c>
      <c r="I17" s="34">
        <f>H17/$P$28*100</f>
        <v>9.0455396132252022E-2</v>
      </c>
      <c r="J17" s="38">
        <v>0.2</v>
      </c>
      <c r="K17" s="34">
        <f>J17/$P$28*100</f>
        <v>3.1191515907673115E-3</v>
      </c>
      <c r="L17" s="38">
        <v>19.8</v>
      </c>
      <c r="M17" s="34">
        <f>L17/$P$28*100</f>
        <v>0.30879600748596381</v>
      </c>
      <c r="N17" s="2"/>
      <c r="O17" s="34">
        <f>N17/$P$28*100</f>
        <v>0</v>
      </c>
      <c r="P17" s="38">
        <f t="shared" si="0"/>
        <v>41.6</v>
      </c>
      <c r="Q17" s="34">
        <f>P17/$P$28*100</f>
        <v>0.64878353087960083</v>
      </c>
    </row>
    <row r="18" spans="1:17" x14ac:dyDescent="0.25">
      <c r="A18" s="32" t="s">
        <v>22</v>
      </c>
      <c r="B18" s="39"/>
      <c r="C18" s="2"/>
      <c r="D18" s="38"/>
      <c r="E18" s="2"/>
      <c r="F18" s="38"/>
      <c r="G18" s="2"/>
      <c r="H18" s="38">
        <v>7.5</v>
      </c>
      <c r="I18" s="34">
        <f>H18/$P$28*100</f>
        <v>0.11696818465377418</v>
      </c>
      <c r="J18" s="38"/>
      <c r="K18" s="34">
        <f>J18/$P$28*100</f>
        <v>0</v>
      </c>
      <c r="L18" s="38">
        <v>35.200000000000003</v>
      </c>
      <c r="M18" s="34">
        <f>L18/$P$28*100</f>
        <v>0.54897067997504689</v>
      </c>
      <c r="N18" s="2">
        <v>2.1</v>
      </c>
      <c r="O18" s="34">
        <f>N18/$P$28*100</f>
        <v>3.2751091703056769E-2</v>
      </c>
      <c r="P18" s="38">
        <f t="shared" si="0"/>
        <v>44.800000000000004</v>
      </c>
      <c r="Q18" s="34">
        <f>P18/$P$28*100</f>
        <v>0.6986899563318778</v>
      </c>
    </row>
    <row r="19" spans="1:17" ht="21.75" customHeight="1" x14ac:dyDescent="0.25">
      <c r="A19" s="32" t="s">
        <v>23</v>
      </c>
      <c r="B19" s="39"/>
      <c r="C19" s="2"/>
      <c r="D19" s="38">
        <v>89.7</v>
      </c>
      <c r="E19" s="34">
        <f>D19/$P$28*100</f>
        <v>1.3989394884591393</v>
      </c>
      <c r="F19" s="38">
        <v>7.8</v>
      </c>
      <c r="G19" s="34">
        <f>F19/$P$28*100</f>
        <v>0.12164691203992513</v>
      </c>
      <c r="H19" s="38">
        <v>519.9</v>
      </c>
      <c r="I19" s="34">
        <f>H19/$P$28*100</f>
        <v>8.1082345601996266</v>
      </c>
      <c r="J19" s="38">
        <v>6</v>
      </c>
      <c r="K19" s="34">
        <f>J19/$P$28*100</f>
        <v>9.3574547723019333E-2</v>
      </c>
      <c r="L19" s="38">
        <v>516.4</v>
      </c>
      <c r="M19" s="34">
        <f>L19/$P$28*100</f>
        <v>8.0536494073611973</v>
      </c>
      <c r="N19" s="2">
        <v>5.5</v>
      </c>
      <c r="O19" s="34">
        <f>N19/$P$28*100</f>
        <v>8.5776668746101056E-2</v>
      </c>
      <c r="P19" s="38">
        <f t="shared" si="0"/>
        <v>1145.3</v>
      </c>
      <c r="Q19" s="34">
        <f>P19/$P$28*100</f>
        <v>17.861821584529007</v>
      </c>
    </row>
    <row r="20" spans="1:17" x14ac:dyDescent="0.25">
      <c r="A20" s="32" t="s">
        <v>24</v>
      </c>
      <c r="B20" s="39"/>
      <c r="C20" s="2"/>
      <c r="D20" s="38"/>
      <c r="E20" s="2"/>
      <c r="F20" s="38"/>
      <c r="G20" s="2"/>
      <c r="H20" s="38"/>
      <c r="I20" s="2"/>
      <c r="J20" s="38"/>
      <c r="K20" s="2"/>
      <c r="L20" s="38">
        <v>175.3</v>
      </c>
      <c r="M20" s="34">
        <f>L20/$P$28*100</f>
        <v>2.7339363693075485</v>
      </c>
      <c r="N20" s="2"/>
      <c r="O20" s="2"/>
      <c r="P20" s="38">
        <f t="shared" si="0"/>
        <v>175.3</v>
      </c>
      <c r="Q20" s="34">
        <f>P20/$P$28*100</f>
        <v>2.7339363693075485</v>
      </c>
    </row>
    <row r="21" spans="1:17" ht="22.5" customHeight="1" x14ac:dyDescent="0.25">
      <c r="A21" s="32" t="s">
        <v>25</v>
      </c>
      <c r="B21" s="39"/>
      <c r="C21" s="2"/>
      <c r="D21" s="38"/>
      <c r="E21" s="2"/>
      <c r="F21" s="38"/>
      <c r="G21" s="2"/>
      <c r="H21" s="38">
        <v>130.9</v>
      </c>
      <c r="I21" s="34">
        <f>H21/$P$28*100</f>
        <v>2.0414847161572056</v>
      </c>
      <c r="J21" s="38"/>
      <c r="K21" s="2"/>
      <c r="L21" s="38"/>
      <c r="M21" s="2"/>
      <c r="N21" s="2"/>
      <c r="O21" s="2"/>
      <c r="P21" s="38">
        <f t="shared" si="0"/>
        <v>130.9</v>
      </c>
      <c r="Q21" s="34">
        <f>P21/$P$28*100</f>
        <v>2.0414847161572056</v>
      </c>
    </row>
    <row r="22" spans="1:17" ht="20.25" customHeight="1" x14ac:dyDescent="0.25">
      <c r="A22" s="32" t="s">
        <v>26</v>
      </c>
      <c r="B22" s="29"/>
      <c r="C22" s="2"/>
      <c r="D22" s="38"/>
      <c r="E22" s="2"/>
      <c r="F22" s="38"/>
      <c r="G22" s="2"/>
      <c r="H22" s="38">
        <v>10.7</v>
      </c>
      <c r="I22" s="34">
        <f>H22/$P$28*100</f>
        <v>0.16687461010605115</v>
      </c>
      <c r="J22" s="38"/>
      <c r="K22" s="2"/>
      <c r="L22" s="38">
        <v>19</v>
      </c>
      <c r="M22" s="34">
        <f>L22/$P$28*100</f>
        <v>0.29631940112289457</v>
      </c>
      <c r="N22" s="2"/>
      <c r="O22" s="2"/>
      <c r="P22" s="38">
        <f t="shared" si="0"/>
        <v>29.7</v>
      </c>
      <c r="Q22" s="34">
        <f>P22/$P$28*100</f>
        <v>0.46319401122894577</v>
      </c>
    </row>
    <row r="23" spans="1:17" x14ac:dyDescent="0.25">
      <c r="A23" s="32" t="s">
        <v>57</v>
      </c>
      <c r="B23" s="29"/>
      <c r="C23" s="2"/>
      <c r="D23" s="38"/>
      <c r="E23" s="2"/>
      <c r="F23" s="38">
        <v>19.600000000000001</v>
      </c>
      <c r="G23" s="34">
        <f t="shared" ref="G23:G26" si="2">F23/$P$28*100</f>
        <v>0.3056768558951965</v>
      </c>
      <c r="H23" s="38"/>
      <c r="I23" s="2"/>
      <c r="J23" s="38"/>
      <c r="K23" s="2"/>
      <c r="L23" s="38"/>
      <c r="M23" s="2"/>
      <c r="N23" s="2"/>
      <c r="O23" s="2"/>
      <c r="P23" s="38">
        <f t="shared" si="0"/>
        <v>19.600000000000001</v>
      </c>
      <c r="Q23" s="34">
        <f>P23/$P$28*100</f>
        <v>0.3056768558951965</v>
      </c>
    </row>
    <row r="24" spans="1:17" x14ac:dyDescent="0.25">
      <c r="A24" s="61" t="s">
        <v>58</v>
      </c>
      <c r="B24" s="62"/>
      <c r="C24" s="40"/>
      <c r="D24" s="38"/>
      <c r="E24" s="40"/>
      <c r="F24" s="42">
        <v>5.4</v>
      </c>
      <c r="G24" s="34">
        <f t="shared" si="2"/>
        <v>8.4217092950717415E-2</v>
      </c>
      <c r="H24" s="42"/>
      <c r="I24" s="40"/>
      <c r="J24" s="42"/>
      <c r="K24" s="40"/>
      <c r="L24" s="42"/>
      <c r="M24" s="40"/>
      <c r="N24" s="40"/>
      <c r="O24" s="40"/>
      <c r="P24" s="38">
        <f t="shared" si="0"/>
        <v>5.4</v>
      </c>
      <c r="Q24" s="34">
        <f t="shared" ref="Q24:Q26" si="3">P24/$P$28*100</f>
        <v>8.4217092950717415E-2</v>
      </c>
    </row>
    <row r="25" spans="1:17" x14ac:dyDescent="0.25">
      <c r="A25" s="61" t="s">
        <v>59</v>
      </c>
      <c r="B25" s="62"/>
      <c r="C25" s="40"/>
      <c r="D25" s="38"/>
      <c r="E25" s="40"/>
      <c r="F25" s="42">
        <v>3.6</v>
      </c>
      <c r="G25" s="34">
        <f t="shared" si="2"/>
        <v>5.6144728633811605E-2</v>
      </c>
      <c r="H25" s="42"/>
      <c r="I25" s="40"/>
      <c r="J25" s="42"/>
      <c r="K25" s="40"/>
      <c r="L25" s="42"/>
      <c r="M25" s="40"/>
      <c r="N25" s="40"/>
      <c r="O25" s="40"/>
      <c r="P25" s="38">
        <f t="shared" si="0"/>
        <v>3.6</v>
      </c>
      <c r="Q25" s="34">
        <f t="shared" si="3"/>
        <v>5.6144728633811605E-2</v>
      </c>
    </row>
    <row r="26" spans="1:17" x14ac:dyDescent="0.25">
      <c r="A26" s="61" t="s">
        <v>60</v>
      </c>
      <c r="B26" s="62"/>
      <c r="C26" s="40"/>
      <c r="D26" s="38"/>
      <c r="E26" s="40"/>
      <c r="F26" s="42">
        <v>12.9</v>
      </c>
      <c r="G26" s="34">
        <f t="shared" si="2"/>
        <v>0.20118527760449159</v>
      </c>
      <c r="H26" s="42"/>
      <c r="I26" s="40"/>
      <c r="J26" s="42"/>
      <c r="K26" s="40"/>
      <c r="L26" s="42"/>
      <c r="M26" s="40"/>
      <c r="N26" s="40"/>
      <c r="O26" s="40"/>
      <c r="P26" s="38">
        <f t="shared" si="0"/>
        <v>12.9</v>
      </c>
      <c r="Q26" s="34">
        <f t="shared" si="3"/>
        <v>0.20118527760449159</v>
      </c>
    </row>
    <row r="27" spans="1:17" ht="15.75" customHeight="1" thickBot="1" x14ac:dyDescent="0.3">
      <c r="A27" s="55" t="s">
        <v>55</v>
      </c>
      <c r="B27" s="41"/>
      <c r="C27" s="40"/>
      <c r="D27" s="64"/>
      <c r="E27" s="40"/>
      <c r="F27" s="41"/>
      <c r="G27" s="2"/>
      <c r="H27" s="41"/>
      <c r="I27" s="40"/>
      <c r="J27" s="41"/>
      <c r="K27" s="40"/>
      <c r="L27" s="41"/>
      <c r="M27" s="40"/>
      <c r="N27" s="40"/>
      <c r="O27" s="40"/>
      <c r="P27" s="42">
        <v>1587.4</v>
      </c>
      <c r="Q27" s="40"/>
    </row>
    <row r="28" spans="1:17" ht="15.75" thickBot="1" x14ac:dyDescent="0.3">
      <c r="A28" s="43" t="s">
        <v>6</v>
      </c>
      <c r="B28" s="86">
        <f>SUM(B4:B27)</f>
        <v>2778.0000000000005</v>
      </c>
      <c r="C28" s="45">
        <f>B28/$P$28*100</f>
        <v>43.325015595757961</v>
      </c>
      <c r="D28" s="87">
        <f>SUM(D4:D27)</f>
        <v>660.5</v>
      </c>
      <c r="E28" s="45">
        <f t="shared" ref="E28" si="4">D28/$P$28*100</f>
        <v>10.300998128509045</v>
      </c>
      <c r="F28" s="44">
        <f>SUM(F4:F27)</f>
        <v>84.9</v>
      </c>
      <c r="G28" s="85">
        <f t="shared" ref="G28" si="5">F28/$P$28*100</f>
        <v>1.3240798502807236</v>
      </c>
      <c r="H28" s="86">
        <f>SUM(H4:H27)</f>
        <v>1427.3</v>
      </c>
      <c r="I28" s="45">
        <f t="shared" ref="I28" si="6">H28/$P$28*100</f>
        <v>22.259825327510914</v>
      </c>
      <c r="J28" s="86">
        <f>SUM(J4:J27)</f>
        <v>34.299999999999997</v>
      </c>
      <c r="K28" s="45">
        <f t="shared" ref="K28" si="7">J28/$P$28*100</f>
        <v>0.53493449781659386</v>
      </c>
      <c r="L28" s="86">
        <f>SUM(L4:L27)</f>
        <v>1408.8999999999999</v>
      </c>
      <c r="M28" s="45">
        <f t="shared" ref="M28" si="8">L28/$P$28*100</f>
        <v>21.972863381160323</v>
      </c>
      <c r="N28" s="86">
        <f>SUM(N4:N27)</f>
        <v>18.100000000000001</v>
      </c>
      <c r="O28" s="45">
        <f t="shared" ref="O28" si="9">N28/$P$28*100</f>
        <v>0.2822832189644417</v>
      </c>
      <c r="P28" s="86">
        <f>SUM(P4:P26)</f>
        <v>6412</v>
      </c>
      <c r="Q28" s="88">
        <f t="shared" ref="Q28" si="10">P28/P58*100</f>
        <v>7.6334060324384039</v>
      </c>
    </row>
    <row r="29" spans="1:17" ht="21.75" customHeight="1" x14ac:dyDescent="0.25">
      <c r="A29" s="82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</row>
    <row r="30" spans="1:17" ht="11.25" customHeight="1" x14ac:dyDescent="0.25"/>
    <row r="31" spans="1:17" ht="18.75" x14ac:dyDescent="0.3">
      <c r="B31" s="28" t="s">
        <v>61</v>
      </c>
      <c r="C31" s="28"/>
      <c r="D31" s="28"/>
      <c r="E31" s="28"/>
      <c r="F31" s="28"/>
      <c r="G31" s="28"/>
      <c r="H31" s="28"/>
      <c r="I31" s="28"/>
      <c r="J31" s="28"/>
      <c r="K31" s="27"/>
    </row>
    <row r="32" spans="1:17" ht="15.75" thickBot="1" x14ac:dyDescent="0.3"/>
    <row r="33" spans="1:17" ht="15.75" thickBot="1" x14ac:dyDescent="0.3">
      <c r="A33" s="48" t="s">
        <v>30</v>
      </c>
      <c r="B33" s="49" t="s">
        <v>0</v>
      </c>
      <c r="C33" s="50" t="s">
        <v>1</v>
      </c>
      <c r="D33" s="49" t="s">
        <v>4</v>
      </c>
      <c r="E33" s="50" t="s">
        <v>1</v>
      </c>
      <c r="F33" s="49" t="s">
        <v>3</v>
      </c>
      <c r="G33" s="50" t="s">
        <v>1</v>
      </c>
      <c r="H33" s="49" t="s">
        <v>2</v>
      </c>
      <c r="I33" s="50" t="s">
        <v>1</v>
      </c>
      <c r="J33" s="49" t="s">
        <v>5</v>
      </c>
      <c r="K33" s="50" t="s">
        <v>1</v>
      </c>
      <c r="L33" s="49" t="s">
        <v>28</v>
      </c>
      <c r="M33" s="50" t="s">
        <v>1</v>
      </c>
      <c r="N33" s="49" t="s">
        <v>29</v>
      </c>
      <c r="O33" s="50" t="s">
        <v>1</v>
      </c>
      <c r="P33" s="49" t="s">
        <v>6</v>
      </c>
      <c r="Q33" s="50" t="s">
        <v>1</v>
      </c>
    </row>
    <row r="34" spans="1:17" x14ac:dyDescent="0.25">
      <c r="A34" s="31" t="s">
        <v>8</v>
      </c>
      <c r="B34" s="35">
        <v>51.2</v>
      </c>
      <c r="C34" s="47">
        <f>B34/$P$58*100</f>
        <v>6.0952961456775784E-2</v>
      </c>
      <c r="D34" s="35"/>
      <c r="E34" s="47"/>
      <c r="F34" s="35"/>
      <c r="G34" s="47"/>
      <c r="H34" s="35">
        <v>3.4</v>
      </c>
      <c r="I34" s="47"/>
      <c r="J34" s="35"/>
      <c r="K34" s="47"/>
      <c r="L34" s="35"/>
      <c r="M34" s="47"/>
      <c r="N34" s="36"/>
      <c r="O34" s="47"/>
      <c r="P34" s="51">
        <v>54.6</v>
      </c>
      <c r="Q34" s="47">
        <f t="shared" ref="Q34:Q56" si="11">P34/$P$58*100</f>
        <v>6.5000619053514799E-2</v>
      </c>
    </row>
    <row r="35" spans="1:17" x14ac:dyDescent="0.25">
      <c r="A35" s="32" t="s">
        <v>9</v>
      </c>
      <c r="B35" s="38">
        <v>1169.9000000000001</v>
      </c>
      <c r="C35" s="47">
        <f t="shared" ref="C35:C46" si="12">B35/$P$58*100</f>
        <v>1.3927513595367578</v>
      </c>
      <c r="D35" s="38"/>
      <c r="E35" s="47"/>
      <c r="F35" s="38"/>
      <c r="G35" s="47"/>
      <c r="H35" s="38">
        <v>45</v>
      </c>
      <c r="I35" s="47">
        <f t="shared" ref="G35:I56" si="13">H35/$P$58*100</f>
        <v>5.3571938780369338E-2</v>
      </c>
      <c r="J35" s="38"/>
      <c r="K35" s="47"/>
      <c r="L35" s="38"/>
      <c r="M35" s="47"/>
      <c r="N35" s="2"/>
      <c r="O35" s="47"/>
      <c r="P35" s="46">
        <v>1214.9000000000001</v>
      </c>
      <c r="Q35" s="47">
        <f t="shared" si="11"/>
        <v>1.446323298317127</v>
      </c>
    </row>
    <row r="36" spans="1:17" x14ac:dyDescent="0.25">
      <c r="A36" s="32" t="s">
        <v>10</v>
      </c>
      <c r="B36" s="38">
        <v>230.3</v>
      </c>
      <c r="C36" s="47">
        <f t="shared" si="12"/>
        <v>0.27416927780264577</v>
      </c>
      <c r="D36" s="38">
        <v>12.2</v>
      </c>
      <c r="E36" s="47">
        <f t="shared" ref="E36:E49" si="14">D36/$P$58*100</f>
        <v>1.4523947847122352E-2</v>
      </c>
      <c r="F36" s="38"/>
      <c r="G36" s="47"/>
      <c r="H36" s="38">
        <v>8.8000000000000007</v>
      </c>
      <c r="I36" s="47">
        <f t="shared" si="13"/>
        <v>1.0476290250383338E-2</v>
      </c>
      <c r="J36" s="38"/>
      <c r="K36" s="47"/>
      <c r="L36" s="38"/>
      <c r="M36" s="47"/>
      <c r="N36" s="2"/>
      <c r="O36" s="47"/>
      <c r="P36" s="46">
        <v>251.3</v>
      </c>
      <c r="Q36" s="47">
        <f t="shared" si="11"/>
        <v>0.29916951590015145</v>
      </c>
    </row>
    <row r="37" spans="1:17" x14ac:dyDescent="0.25">
      <c r="A37" s="32" t="s">
        <v>11</v>
      </c>
      <c r="B37" s="38">
        <v>25198.1</v>
      </c>
      <c r="C37" s="47">
        <f t="shared" si="12"/>
        <v>29.998023790702767</v>
      </c>
      <c r="D37" s="38">
        <v>443.8</v>
      </c>
      <c r="E37" s="47">
        <f t="shared" si="14"/>
        <v>0.52833836512728694</v>
      </c>
      <c r="F37" s="38"/>
      <c r="G37" s="47"/>
      <c r="H37" s="38">
        <v>639.4</v>
      </c>
      <c r="I37" s="47">
        <f t="shared" si="13"/>
        <v>0.76119772569262556</v>
      </c>
      <c r="J37" s="38">
        <v>7.8</v>
      </c>
      <c r="K37" s="47">
        <f t="shared" ref="K37:K49" si="15">J37/$P$58*100</f>
        <v>9.2858027219306864E-3</v>
      </c>
      <c r="L37" s="38"/>
      <c r="M37" s="47"/>
      <c r="N37" s="2"/>
      <c r="O37" s="47"/>
      <c r="P37" s="46">
        <v>26289.1</v>
      </c>
      <c r="Q37" s="47">
        <f t="shared" si="11"/>
        <v>31.296845684244612</v>
      </c>
    </row>
    <row r="38" spans="1:17" x14ac:dyDescent="0.25">
      <c r="A38" s="32" t="s">
        <v>12</v>
      </c>
      <c r="B38" s="38">
        <v>13648.2</v>
      </c>
      <c r="C38" s="47">
        <f t="shared" si="12"/>
        <v>16.248011885827484</v>
      </c>
      <c r="D38" s="38">
        <v>2386</v>
      </c>
      <c r="E38" s="47">
        <f t="shared" si="14"/>
        <v>2.8405032428880275</v>
      </c>
      <c r="F38" s="38">
        <v>38.6</v>
      </c>
      <c r="G38" s="47">
        <f t="shared" ref="G38:G49" si="16">F38/$P$58*100</f>
        <v>4.5952818598272369E-2</v>
      </c>
      <c r="H38" s="38">
        <v>2362.9</v>
      </c>
      <c r="I38" s="47">
        <f t="shared" si="13"/>
        <v>2.8130029809807713</v>
      </c>
      <c r="J38" s="38">
        <v>169</v>
      </c>
      <c r="K38" s="47">
        <f t="shared" si="15"/>
        <v>0.20119239230849817</v>
      </c>
      <c r="L38" s="38"/>
      <c r="M38" s="47"/>
      <c r="N38" s="2">
        <v>42.3</v>
      </c>
      <c r="O38" s="47">
        <f t="shared" ref="O38:O51" si="17">N38/$P$58*100</f>
        <v>5.0357622453547177E-2</v>
      </c>
      <c r="P38" s="46">
        <v>18647</v>
      </c>
      <c r="Q38" s="47">
        <f t="shared" si="11"/>
        <v>22.199020943056603</v>
      </c>
    </row>
    <row r="39" spans="1:17" x14ac:dyDescent="0.25">
      <c r="A39" s="32" t="s">
        <v>13</v>
      </c>
      <c r="B39" s="38">
        <v>2495.1999999999998</v>
      </c>
      <c r="C39" s="47">
        <f t="shared" si="12"/>
        <v>2.9705044809950567</v>
      </c>
      <c r="D39" s="38">
        <v>4723.6000000000004</v>
      </c>
      <c r="E39" s="47">
        <f t="shared" si="14"/>
        <v>5.6233868893989474</v>
      </c>
      <c r="F39" s="38">
        <v>96.3</v>
      </c>
      <c r="G39" s="47">
        <f t="shared" si="16"/>
        <v>0.11464394898999038</v>
      </c>
      <c r="H39" s="38">
        <v>1688.2</v>
      </c>
      <c r="I39" s="47">
        <f t="shared" si="13"/>
        <v>2.0097810455337672</v>
      </c>
      <c r="J39" s="38">
        <v>421.6</v>
      </c>
      <c r="K39" s="47">
        <f t="shared" si="15"/>
        <v>0.50190954199563809</v>
      </c>
      <c r="L39" s="38">
        <v>144.69999999999999</v>
      </c>
      <c r="M39" s="47">
        <f t="shared" ref="M39:M53" si="18">L39/$P$58*100</f>
        <v>0.17226354536709873</v>
      </c>
      <c r="N39" s="2">
        <v>106.8</v>
      </c>
      <c r="O39" s="47">
        <f t="shared" si="17"/>
        <v>0.12714406803874323</v>
      </c>
      <c r="P39" s="46">
        <v>9676.4</v>
      </c>
      <c r="Q39" s="47">
        <f t="shared" si="11"/>
        <v>11.519633520319241</v>
      </c>
    </row>
    <row r="40" spans="1:17" x14ac:dyDescent="0.25">
      <c r="A40" s="32" t="s">
        <v>14</v>
      </c>
      <c r="B40" s="38">
        <v>6344.6</v>
      </c>
      <c r="C40" s="47">
        <f t="shared" si="12"/>
        <v>7.5531671730206957</v>
      </c>
      <c r="D40" s="38">
        <v>3092.2</v>
      </c>
      <c r="E40" s="47">
        <f t="shared" si="14"/>
        <v>3.6812255354812904</v>
      </c>
      <c r="F40" s="38">
        <v>22</v>
      </c>
      <c r="G40" s="47">
        <f t="shared" si="16"/>
        <v>2.6190725625958346E-2</v>
      </c>
      <c r="H40" s="38">
        <v>2247.8000000000002</v>
      </c>
      <c r="I40" s="47">
        <f t="shared" si="13"/>
        <v>2.6759778664558711</v>
      </c>
      <c r="J40" s="38">
        <v>60.3</v>
      </c>
      <c r="K40" s="47">
        <f t="shared" si="15"/>
        <v>7.1786397965694915E-2</v>
      </c>
      <c r="L40" s="38"/>
      <c r="M40" s="47"/>
      <c r="N40" s="2"/>
      <c r="O40" s="47">
        <f t="shared" si="17"/>
        <v>0</v>
      </c>
      <c r="P40" s="46">
        <v>11766.9</v>
      </c>
      <c r="Q40" s="47">
        <f t="shared" si="11"/>
        <v>14.008347698549509</v>
      </c>
    </row>
    <row r="41" spans="1:17" ht="21" customHeight="1" x14ac:dyDescent="0.25">
      <c r="A41" s="32" t="s">
        <v>15</v>
      </c>
      <c r="B41" s="38">
        <v>55.8</v>
      </c>
      <c r="C41" s="47">
        <f t="shared" si="12"/>
        <v>6.6429204087657984E-2</v>
      </c>
      <c r="D41" s="38">
        <v>9.8000000000000007</v>
      </c>
      <c r="E41" s="47">
        <f t="shared" si="14"/>
        <v>1.166677777883599E-2</v>
      </c>
      <c r="F41" s="38"/>
      <c r="G41" s="47"/>
      <c r="H41" s="38">
        <v>131.4</v>
      </c>
      <c r="I41" s="47">
        <f t="shared" si="13"/>
        <v>0.15643006123867848</v>
      </c>
      <c r="J41" s="38">
        <v>3.8</v>
      </c>
      <c r="K41" s="47">
        <f t="shared" si="15"/>
        <v>4.5238526081200778E-3</v>
      </c>
      <c r="L41" s="38"/>
      <c r="M41" s="47"/>
      <c r="N41" s="2"/>
      <c r="O41" s="47"/>
      <c r="P41" s="46">
        <v>200.8</v>
      </c>
      <c r="Q41" s="47">
        <f t="shared" si="11"/>
        <v>0.23904989571329255</v>
      </c>
    </row>
    <row r="42" spans="1:17" x14ac:dyDescent="0.25">
      <c r="A42" s="32" t="s">
        <v>16</v>
      </c>
      <c r="B42" s="38">
        <v>1221.5999999999999</v>
      </c>
      <c r="C42" s="47">
        <f t="shared" si="12"/>
        <v>1.4542995647577595</v>
      </c>
      <c r="D42" s="38">
        <v>68.5</v>
      </c>
      <c r="E42" s="47">
        <f t="shared" si="14"/>
        <v>8.1548395699006654E-2</v>
      </c>
      <c r="F42" s="38"/>
      <c r="G42" s="47"/>
      <c r="H42" s="38">
        <v>458.4</v>
      </c>
      <c r="I42" s="47">
        <f t="shared" si="13"/>
        <v>0.54571948304269569</v>
      </c>
      <c r="J42" s="38">
        <v>0.5</v>
      </c>
      <c r="K42" s="47">
        <f t="shared" si="15"/>
        <v>5.9524376422632596E-4</v>
      </c>
      <c r="L42" s="38"/>
      <c r="M42" s="47"/>
      <c r="N42" s="2"/>
      <c r="O42" s="47">
        <f t="shared" si="17"/>
        <v>0</v>
      </c>
      <c r="P42" s="46">
        <v>1749</v>
      </c>
      <c r="Q42" s="47">
        <f t="shared" si="11"/>
        <v>2.082162687263688</v>
      </c>
    </row>
    <row r="43" spans="1:17" x14ac:dyDescent="0.25">
      <c r="A43" s="32" t="s">
        <v>17</v>
      </c>
      <c r="B43" s="38">
        <v>301.5</v>
      </c>
      <c r="C43" s="47">
        <f t="shared" si="12"/>
        <v>0.35893198982847457</v>
      </c>
      <c r="D43" s="38"/>
      <c r="E43" s="47"/>
      <c r="F43" s="38"/>
      <c r="G43" s="47"/>
      <c r="H43" s="38"/>
      <c r="I43" s="47"/>
      <c r="J43" s="38"/>
      <c r="K43" s="47"/>
      <c r="L43" s="38"/>
      <c r="M43" s="47"/>
      <c r="N43" s="2"/>
      <c r="O43" s="47"/>
      <c r="P43" s="46">
        <v>301.5</v>
      </c>
      <c r="Q43" s="47">
        <f t="shared" si="11"/>
        <v>0.35893198982847457</v>
      </c>
    </row>
    <row r="44" spans="1:17" x14ac:dyDescent="0.25">
      <c r="A44" s="32" t="s">
        <v>18</v>
      </c>
      <c r="B44" s="38">
        <v>52.9</v>
      </c>
      <c r="C44" s="47">
        <f t="shared" si="12"/>
        <v>6.2976790255145285E-2</v>
      </c>
      <c r="D44" s="38"/>
      <c r="E44" s="47">
        <f t="shared" si="14"/>
        <v>0</v>
      </c>
      <c r="F44" s="38"/>
      <c r="G44" s="47"/>
      <c r="H44" s="38">
        <v>581</v>
      </c>
      <c r="I44" s="47">
        <f t="shared" si="13"/>
        <v>0.69167325403099078</v>
      </c>
      <c r="J44" s="38"/>
      <c r="K44" s="47"/>
      <c r="L44" s="38">
        <v>1527.3</v>
      </c>
      <c r="M44" s="47">
        <f t="shared" si="18"/>
        <v>1.8182316022057352</v>
      </c>
      <c r="N44" s="2">
        <v>17.7</v>
      </c>
      <c r="O44" s="47">
        <f t="shared" si="17"/>
        <v>2.1071629253611938E-2</v>
      </c>
      <c r="P44" s="46">
        <v>2178.9</v>
      </c>
      <c r="Q44" s="47">
        <f t="shared" si="11"/>
        <v>2.5939532757454837</v>
      </c>
    </row>
    <row r="45" spans="1:17" ht="20.25" customHeight="1" x14ac:dyDescent="0.25">
      <c r="A45" s="32" t="s">
        <v>19</v>
      </c>
      <c r="B45" s="38">
        <v>18.8</v>
      </c>
      <c r="C45" s="47">
        <f t="shared" si="12"/>
        <v>2.2381165534909857E-2</v>
      </c>
      <c r="D45" s="38"/>
      <c r="E45" s="47"/>
      <c r="F45" s="38"/>
      <c r="G45" s="47"/>
      <c r="H45" s="38">
        <v>16.600000000000001</v>
      </c>
      <c r="I45" s="47">
        <f t="shared" si="13"/>
        <v>1.9762092972314023E-2</v>
      </c>
      <c r="J45" s="38"/>
      <c r="K45" s="47"/>
      <c r="L45" s="38"/>
      <c r="M45" s="47"/>
      <c r="N45" s="2"/>
      <c r="O45" s="47"/>
      <c r="P45" s="46">
        <v>35.4</v>
      </c>
      <c r="Q45" s="47">
        <f t="shared" si="11"/>
        <v>4.2143258507223877E-2</v>
      </c>
    </row>
    <row r="46" spans="1:17" x14ac:dyDescent="0.25">
      <c r="A46" s="32" t="s">
        <v>20</v>
      </c>
      <c r="B46" s="38"/>
      <c r="C46" s="47">
        <f t="shared" si="12"/>
        <v>0</v>
      </c>
      <c r="D46" s="38"/>
      <c r="E46" s="47"/>
      <c r="F46" s="38"/>
      <c r="G46" s="47"/>
      <c r="H46" s="38"/>
      <c r="I46" s="47">
        <f t="shared" si="13"/>
        <v>0</v>
      </c>
      <c r="J46" s="38"/>
      <c r="K46" s="47"/>
      <c r="L46" s="38"/>
      <c r="M46" s="47"/>
      <c r="N46" s="2"/>
      <c r="O46" s="47"/>
      <c r="P46" s="46"/>
      <c r="Q46" s="47">
        <f t="shared" si="11"/>
        <v>0</v>
      </c>
    </row>
    <row r="47" spans="1:17" x14ac:dyDescent="0.25">
      <c r="A47" s="32" t="s">
        <v>21</v>
      </c>
      <c r="B47" s="29"/>
      <c r="C47" s="2"/>
      <c r="D47" s="38">
        <v>37.9</v>
      </c>
      <c r="E47" s="47">
        <f t="shared" si="14"/>
        <v>4.5119477328355508E-2</v>
      </c>
      <c r="F47" s="38">
        <v>10.3</v>
      </c>
      <c r="G47" s="47">
        <f t="shared" si="16"/>
        <v>1.2262021543062317E-2</v>
      </c>
      <c r="H47" s="38">
        <v>101.4</v>
      </c>
      <c r="I47" s="47">
        <f t="shared" si="13"/>
        <v>0.12071543538509891</v>
      </c>
      <c r="J47" s="38">
        <v>15</v>
      </c>
      <c r="K47" s="47">
        <f t="shared" si="15"/>
        <v>1.7857312926789781E-2</v>
      </c>
      <c r="L47" s="38">
        <v>107.6</v>
      </c>
      <c r="M47" s="47">
        <f t="shared" si="18"/>
        <v>0.12809645806150535</v>
      </c>
      <c r="N47" s="2">
        <v>18.399999999999999</v>
      </c>
      <c r="O47" s="47">
        <f t="shared" si="17"/>
        <v>2.1904970523528793E-2</v>
      </c>
      <c r="P47" s="46">
        <v>290.60000000000002</v>
      </c>
      <c r="Q47" s="47">
        <f t="shared" si="11"/>
        <v>0.34595567576834069</v>
      </c>
    </row>
    <row r="48" spans="1:17" x14ac:dyDescent="0.25">
      <c r="A48" s="32" t="s">
        <v>22</v>
      </c>
      <c r="B48" s="29"/>
      <c r="C48" s="2"/>
      <c r="D48" s="38">
        <v>59.6</v>
      </c>
      <c r="E48" s="47">
        <f t="shared" si="14"/>
        <v>7.0953056695778061E-2</v>
      </c>
      <c r="F48" s="38"/>
      <c r="G48" s="47"/>
      <c r="H48" s="38">
        <v>284.3</v>
      </c>
      <c r="I48" s="47">
        <f t="shared" si="13"/>
        <v>0.338455604339089</v>
      </c>
      <c r="J48" s="38">
        <v>1</v>
      </c>
      <c r="K48" s="47">
        <f t="shared" si="15"/>
        <v>1.1904875284526519E-3</v>
      </c>
      <c r="L48" s="38">
        <v>448.2</v>
      </c>
      <c r="M48" s="47">
        <f t="shared" si="18"/>
        <v>0.53357651025247854</v>
      </c>
      <c r="N48" s="2">
        <v>5.3</v>
      </c>
      <c r="O48" s="47">
        <f t="shared" si="17"/>
        <v>6.3095839007990557E-3</v>
      </c>
      <c r="P48" s="46">
        <v>798.4</v>
      </c>
      <c r="Q48" s="47">
        <f t="shared" si="11"/>
        <v>0.9504852427165974</v>
      </c>
    </row>
    <row r="49" spans="1:17" x14ac:dyDescent="0.25">
      <c r="A49" s="32" t="s">
        <v>23</v>
      </c>
      <c r="B49" s="29"/>
      <c r="C49" s="2"/>
      <c r="D49" s="38">
        <v>529.1</v>
      </c>
      <c r="E49" s="47">
        <f t="shared" si="14"/>
        <v>0.62988695130429817</v>
      </c>
      <c r="F49" s="38">
        <v>9.6999999999999993</v>
      </c>
      <c r="G49" s="47">
        <f t="shared" si="16"/>
        <v>1.1547729025990723E-2</v>
      </c>
      <c r="H49" s="38">
        <v>4252.5</v>
      </c>
      <c r="I49" s="47">
        <f t="shared" si="13"/>
        <v>5.0625482147449024</v>
      </c>
      <c r="J49" s="38">
        <v>42.2</v>
      </c>
      <c r="K49" s="47">
        <f t="shared" si="15"/>
        <v>5.0238573700701915E-2</v>
      </c>
      <c r="L49" s="38">
        <v>3419.1</v>
      </c>
      <c r="M49" s="47">
        <f t="shared" si="18"/>
        <v>4.0703959085324621</v>
      </c>
      <c r="N49" s="2">
        <v>10.4</v>
      </c>
      <c r="O49" s="47">
        <f t="shared" si="17"/>
        <v>1.2381070295907582E-2</v>
      </c>
      <c r="P49" s="46">
        <v>8263</v>
      </c>
      <c r="Q49" s="47">
        <f t="shared" si="11"/>
        <v>9.8369984476042625</v>
      </c>
    </row>
    <row r="50" spans="1:17" x14ac:dyDescent="0.25">
      <c r="A50" s="32" t="s">
        <v>24</v>
      </c>
      <c r="B50" s="29"/>
      <c r="C50" s="2"/>
      <c r="D50" s="38"/>
      <c r="E50" s="47"/>
      <c r="F50" s="38"/>
      <c r="G50" s="47"/>
      <c r="H50" s="38"/>
      <c r="I50" s="47"/>
      <c r="J50" s="38"/>
      <c r="K50" s="47"/>
      <c r="L50" s="38">
        <v>1618.6</v>
      </c>
      <c r="M50" s="47">
        <f t="shared" si="18"/>
        <v>1.9269231135534624</v>
      </c>
      <c r="N50" s="2">
        <v>0.1</v>
      </c>
      <c r="O50" s="47">
        <f t="shared" si="17"/>
        <v>1.190487528452652E-4</v>
      </c>
      <c r="P50" s="46">
        <v>1618.7</v>
      </c>
      <c r="Q50" s="47">
        <f t="shared" si="11"/>
        <v>1.9270421623063079</v>
      </c>
    </row>
    <row r="51" spans="1:17" x14ac:dyDescent="0.25">
      <c r="A51" s="32" t="s">
        <v>25</v>
      </c>
      <c r="B51" s="29"/>
      <c r="C51" s="2"/>
      <c r="D51" s="38"/>
      <c r="E51" s="47"/>
      <c r="F51" s="38"/>
      <c r="G51" s="47"/>
      <c r="H51" s="38">
        <v>490.1</v>
      </c>
      <c r="I51" s="47">
        <f t="shared" si="13"/>
        <v>0.58345793769464471</v>
      </c>
      <c r="J51" s="38"/>
      <c r="K51" s="47"/>
      <c r="L51" s="38"/>
      <c r="M51" s="47"/>
      <c r="N51" s="2">
        <v>0.5</v>
      </c>
      <c r="O51" s="47">
        <f t="shared" si="17"/>
        <v>5.9524376422632596E-4</v>
      </c>
      <c r="P51" s="46">
        <v>490.6</v>
      </c>
      <c r="Q51" s="47">
        <f t="shared" si="11"/>
        <v>0.58405318145887108</v>
      </c>
    </row>
    <row r="52" spans="1:17" x14ac:dyDescent="0.25">
      <c r="A52" s="32" t="s">
        <v>26</v>
      </c>
      <c r="B52" s="29"/>
      <c r="C52" s="2"/>
      <c r="D52" s="38"/>
      <c r="E52" s="47"/>
      <c r="F52" s="38"/>
      <c r="G52" s="47"/>
      <c r="H52" s="38">
        <v>16.399999999999999</v>
      </c>
      <c r="I52" s="47">
        <f t="shared" si="13"/>
        <v>1.9523995466623492E-2</v>
      </c>
      <c r="J52" s="38"/>
      <c r="K52" s="47"/>
      <c r="L52" s="38">
        <v>117.3</v>
      </c>
      <c r="M52" s="47">
        <f t="shared" si="18"/>
        <v>0.13964418708749607</v>
      </c>
      <c r="N52" s="2"/>
      <c r="O52" s="47"/>
      <c r="P52" s="46">
        <v>133.69999999999999</v>
      </c>
      <c r="Q52" s="47">
        <f t="shared" si="11"/>
        <v>0.15916818255411955</v>
      </c>
    </row>
    <row r="53" spans="1:17" x14ac:dyDescent="0.25">
      <c r="A53" s="32" t="s">
        <v>57</v>
      </c>
      <c r="B53" s="29"/>
      <c r="C53" s="2"/>
      <c r="D53" s="38"/>
      <c r="E53" s="47"/>
      <c r="F53" s="38">
        <v>18.8</v>
      </c>
      <c r="G53" s="47">
        <f t="shared" si="13"/>
        <v>2.2381165534909857E-2</v>
      </c>
      <c r="H53" s="38"/>
      <c r="I53" s="47">
        <f t="shared" si="13"/>
        <v>0</v>
      </c>
      <c r="J53" s="38"/>
      <c r="K53" s="47"/>
      <c r="L53" s="38"/>
      <c r="M53" s="47">
        <f t="shared" si="18"/>
        <v>0</v>
      </c>
      <c r="N53" s="2"/>
      <c r="O53" s="47"/>
      <c r="P53" s="46">
        <v>18.8</v>
      </c>
      <c r="Q53" s="47">
        <f t="shared" si="11"/>
        <v>2.2381165534909857E-2</v>
      </c>
    </row>
    <row r="54" spans="1:17" x14ac:dyDescent="0.25">
      <c r="A54" s="61" t="s">
        <v>58</v>
      </c>
      <c r="B54" s="62"/>
      <c r="C54" s="40"/>
      <c r="D54" s="38"/>
      <c r="E54" s="66"/>
      <c r="F54" s="42">
        <v>3.1</v>
      </c>
      <c r="G54" s="47">
        <f t="shared" si="13"/>
        <v>3.6905113382032211E-3</v>
      </c>
      <c r="H54" s="42"/>
      <c r="I54" s="66"/>
      <c r="J54" s="42"/>
      <c r="K54" s="66"/>
      <c r="L54" s="42"/>
      <c r="M54" s="66"/>
      <c r="N54" s="40"/>
      <c r="O54" s="66"/>
      <c r="P54" s="46">
        <v>3.1</v>
      </c>
      <c r="Q54" s="66">
        <f t="shared" si="11"/>
        <v>3.6905113382032211E-3</v>
      </c>
    </row>
    <row r="55" spans="1:17" x14ac:dyDescent="0.25">
      <c r="A55" s="61" t="s">
        <v>59</v>
      </c>
      <c r="B55" s="62"/>
      <c r="C55" s="40"/>
      <c r="D55" s="38"/>
      <c r="E55" s="66"/>
      <c r="F55" s="42">
        <v>3.6</v>
      </c>
      <c r="G55" s="47">
        <f t="shared" si="13"/>
        <v>4.2857551024295471E-3</v>
      </c>
      <c r="H55" s="42"/>
      <c r="I55" s="66"/>
      <c r="J55" s="42"/>
      <c r="K55" s="66"/>
      <c r="L55" s="42"/>
      <c r="M55" s="66"/>
      <c r="N55" s="40"/>
      <c r="O55" s="66"/>
      <c r="P55" s="46">
        <v>3.6</v>
      </c>
      <c r="Q55" s="66">
        <f t="shared" si="11"/>
        <v>4.2857551024295471E-3</v>
      </c>
    </row>
    <row r="56" spans="1:17" x14ac:dyDescent="0.25">
      <c r="A56" s="61" t="s">
        <v>60</v>
      </c>
      <c r="B56" s="62"/>
      <c r="C56" s="40"/>
      <c r="D56" s="38"/>
      <c r="E56" s="66"/>
      <c r="F56" s="42">
        <v>12.9</v>
      </c>
      <c r="G56" s="47">
        <f t="shared" si="13"/>
        <v>1.5357289117039211E-2</v>
      </c>
      <c r="H56" s="42"/>
      <c r="I56" s="66"/>
      <c r="J56" s="42"/>
      <c r="K56" s="66"/>
      <c r="L56" s="42"/>
      <c r="M56" s="66"/>
      <c r="N56" s="40"/>
      <c r="O56" s="66"/>
      <c r="P56" s="46">
        <v>12.9</v>
      </c>
      <c r="Q56" s="66">
        <f t="shared" si="11"/>
        <v>1.5357289117039211E-2</v>
      </c>
    </row>
    <row r="57" spans="1:17" ht="15.75" thickBot="1" x14ac:dyDescent="0.3">
      <c r="A57" s="55" t="s">
        <v>55</v>
      </c>
      <c r="B57" s="41"/>
      <c r="C57" s="40"/>
      <c r="D57" s="64"/>
      <c r="E57" s="52"/>
      <c r="F57" s="41"/>
      <c r="G57" s="2"/>
      <c r="H57" s="41"/>
      <c r="I57" s="2"/>
      <c r="J57" s="41"/>
      <c r="K57" s="2"/>
      <c r="L57" s="41"/>
      <c r="M57" s="2"/>
      <c r="N57" s="40"/>
      <c r="O57" s="2"/>
      <c r="P57" s="65"/>
      <c r="Q57" s="2"/>
    </row>
    <row r="58" spans="1:17" ht="15.75" thickBot="1" x14ac:dyDescent="0.3">
      <c r="A58" s="53" t="s">
        <v>6</v>
      </c>
      <c r="B58" s="54">
        <f>SUM(B34:B53)</f>
        <v>50788.1</v>
      </c>
      <c r="C58" s="59">
        <f>B58/P58*100</f>
        <v>60.462599643806136</v>
      </c>
      <c r="D58" s="63">
        <f>SUM(D34:D53)</f>
        <v>11362.699999999999</v>
      </c>
      <c r="E58" s="59">
        <f>D58/P58*100</f>
        <v>13.527152639548948</v>
      </c>
      <c r="F58" s="54">
        <f>SUM(F34:F56)</f>
        <v>215.3</v>
      </c>
      <c r="G58" s="67">
        <f>F58/P58*100</f>
        <v>0.256311964875856</v>
      </c>
      <c r="H58" s="54">
        <f>SUM(H34:H53)</f>
        <v>13327.599999999999</v>
      </c>
      <c r="I58" s="67">
        <f>H58/P58*100</f>
        <v>15.866341584205562</v>
      </c>
      <c r="J58" s="54">
        <f>SUM(J34:J53)</f>
        <v>721.2</v>
      </c>
      <c r="K58" s="67">
        <f>J58/P58*100</f>
        <v>0.85857960552005264</v>
      </c>
      <c r="L58" s="54">
        <f>SUM(L34:L53)</f>
        <v>7382.8</v>
      </c>
      <c r="M58" s="67">
        <f>L58/P58*100</f>
        <v>8.7891313250602394</v>
      </c>
      <c r="N58" s="54">
        <f>SUM(N34:N53)</f>
        <v>201.5</v>
      </c>
      <c r="O58" s="67">
        <f t="shared" ref="O58" si="19">N58/P58*100</f>
        <v>0.23988323698320937</v>
      </c>
      <c r="P58" s="63">
        <f>SUM(P34:P56)</f>
        <v>83999.2</v>
      </c>
      <c r="Q58" s="68">
        <f>SUM(Q34:QP53)</f>
        <v>99.97666644444233</v>
      </c>
    </row>
  </sheetData>
  <mergeCells count="2">
    <mergeCell ref="A29:Q29"/>
    <mergeCell ref="A1:Q1"/>
  </mergeCells>
  <pageMargins left="0.31496062992125984" right="0.31496062992125984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Лесная формация</vt:lpstr>
      <vt:lpstr>Живой напочвенный покров</vt:lpstr>
      <vt:lpstr>Типы леса</vt:lpstr>
    </vt:vector>
  </TitlesOfParts>
  <Company>SPecialiST RePack,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Н.Ф. Мамедова</dc:creator>
  <cp:lastModifiedBy>Leshoz</cp:lastModifiedBy>
  <cp:lastPrinted>2017-10-30T15:10:57Z</cp:lastPrinted>
  <dcterms:created xsi:type="dcterms:W3CDTF">2017-01-31T06:18:34Z</dcterms:created>
  <dcterms:modified xsi:type="dcterms:W3CDTF">2021-05-24T08:29:13Z</dcterms:modified>
</cp:coreProperties>
</file>